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!!profile!!\Загрузки\"/>
    </mc:Choice>
  </mc:AlternateContent>
  <xr:revisionPtr revIDLastSave="0" documentId="8_{CFD5081D-0B11-44EA-BE69-215E130CAC60}" xr6:coauthVersionLast="47" xr6:coauthVersionMax="47" xr10:uidLastSave="{00000000-0000-0000-0000-000000000000}"/>
  <bookViews>
    <workbookView xWindow="-108" yWindow="-108" windowWidth="23256" windowHeight="12456" tabRatio="959" activeTab="9"/>
  </bookViews>
  <sheets>
    <sheet name="Новинки" sheetId="58" r:id="rId1"/>
    <sheet name="ТОКИО" sheetId="34" r:id="rId2"/>
    <sheet name="ВЕРОНА" sheetId="56" r:id="rId3"/>
    <sheet name="Катрин" sheetId="37" r:id="rId4"/>
    <sheet name="Катрин плюс" sheetId="45" r:id="rId5"/>
    <sheet name="лира-шпон" sheetId="28" r:id="rId6"/>
    <sheet name="джулия" sheetId="23" r:id="rId7"/>
    <sheet name="Мария" sheetId="54" r:id="rId8"/>
    <sheet name="каролина" sheetId="18" r:id="rId9"/>
    <sheet name="НАТА" sheetId="41" r:id="rId10"/>
    <sheet name="ГЛОРИЯ, НИКОЛЬ" sheetId="50" r:id="rId11"/>
    <sheet name="ЛЮБА" sheetId="16" r:id="rId12"/>
    <sheet name="ПЛЕТЕНКА" sheetId="4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3" l="1"/>
  <c r="H3" i="23"/>
  <c r="C6" i="56"/>
  <c r="H6" i="56"/>
  <c r="C3" i="56"/>
  <c r="G3" i="56"/>
  <c r="I9" i="58"/>
  <c r="D3" i="54"/>
  <c r="G3" i="54"/>
  <c r="H9" i="58"/>
  <c r="G9" i="58"/>
  <c r="I21" i="58"/>
  <c r="H21" i="58"/>
  <c r="G21" i="58"/>
  <c r="I11" i="58"/>
  <c r="I25" i="58"/>
  <c r="H25" i="58"/>
  <c r="G25" i="58"/>
  <c r="I23" i="58"/>
  <c r="H23" i="58"/>
  <c r="G23" i="58"/>
  <c r="I19" i="58"/>
  <c r="H19" i="58"/>
  <c r="G19" i="58"/>
  <c r="I17" i="58"/>
  <c r="H17" i="58"/>
  <c r="G17" i="58"/>
  <c r="I15" i="58"/>
  <c r="H15" i="58"/>
  <c r="G15" i="58"/>
  <c r="I13" i="58"/>
  <c r="H13" i="58"/>
  <c r="G13" i="58"/>
  <c r="H11" i="58"/>
  <c r="G11" i="58"/>
  <c r="I7" i="58"/>
  <c r="H7" i="58"/>
  <c r="G7" i="58"/>
  <c r="I5" i="58"/>
  <c r="H5" i="58"/>
  <c r="G5" i="58"/>
  <c r="I3" i="58"/>
  <c r="H3" i="58"/>
  <c r="G3" i="58"/>
  <c r="C15" i="56"/>
  <c r="C10" i="56"/>
  <c r="H10" i="56"/>
  <c r="D31" i="34"/>
  <c r="D30" i="34"/>
  <c r="H30" i="34"/>
  <c r="D29" i="34"/>
  <c r="D28" i="34"/>
  <c r="D27" i="34"/>
  <c r="D26" i="34"/>
  <c r="D24" i="34"/>
  <c r="D23" i="34"/>
  <c r="H23" i="34"/>
  <c r="D22" i="34"/>
  <c r="H22" i="34"/>
  <c r="D21" i="34"/>
  <c r="I21" i="34"/>
  <c r="D20" i="34"/>
  <c r="D19" i="34"/>
  <c r="H19" i="34"/>
  <c r="D18" i="34"/>
  <c r="I18" i="34" s="1"/>
  <c r="D17" i="34"/>
  <c r="G17" i="34" s="1"/>
  <c r="I17" i="34"/>
  <c r="D16" i="34"/>
  <c r="D15" i="34"/>
  <c r="H15" i="34"/>
  <c r="D14" i="34"/>
  <c r="D13" i="34"/>
  <c r="I13" i="34"/>
  <c r="D12" i="34"/>
  <c r="G12" i="34" s="1"/>
  <c r="D11" i="34"/>
  <c r="H11" i="34" s="1"/>
  <c r="D10" i="34"/>
  <c r="D9" i="34"/>
  <c r="I9" i="34"/>
  <c r="G6" i="34"/>
  <c r="G5" i="34"/>
  <c r="G4" i="50"/>
  <c r="G3" i="41"/>
  <c r="G10" i="56"/>
  <c r="G6" i="56"/>
  <c r="H35" i="56"/>
  <c r="G35" i="56"/>
  <c r="F35" i="56"/>
  <c r="H34" i="56"/>
  <c r="G34" i="56"/>
  <c r="F34" i="56"/>
  <c r="H33" i="56"/>
  <c r="G33" i="56"/>
  <c r="F33" i="56"/>
  <c r="H32" i="56"/>
  <c r="G32" i="56"/>
  <c r="F32" i="56"/>
  <c r="H31" i="56"/>
  <c r="G31" i="56"/>
  <c r="F31" i="56"/>
  <c r="H30" i="56"/>
  <c r="G30" i="56"/>
  <c r="F30" i="56"/>
  <c r="H29" i="56"/>
  <c r="G29" i="56"/>
  <c r="F29" i="56"/>
  <c r="H28" i="56"/>
  <c r="G28" i="56"/>
  <c r="F28" i="56"/>
  <c r="H21" i="56"/>
  <c r="G21" i="56"/>
  <c r="F21" i="56"/>
  <c r="H20" i="56"/>
  <c r="G20" i="56"/>
  <c r="F20" i="56"/>
  <c r="H19" i="56"/>
  <c r="G19" i="56"/>
  <c r="F19" i="56"/>
  <c r="H14" i="56"/>
  <c r="G14" i="56"/>
  <c r="F14" i="56"/>
  <c r="H5" i="56"/>
  <c r="G5" i="56"/>
  <c r="F5" i="56"/>
  <c r="F16" i="56"/>
  <c r="G16" i="56"/>
  <c r="H16" i="56"/>
  <c r="F10" i="56"/>
  <c r="H15" i="56"/>
  <c r="G15" i="56"/>
  <c r="F15" i="56"/>
  <c r="H4" i="56"/>
  <c r="G4" i="56"/>
  <c r="F4" i="56"/>
  <c r="F27" i="56"/>
  <c r="G27" i="56"/>
  <c r="H27" i="56"/>
  <c r="F26" i="56"/>
  <c r="G26" i="56"/>
  <c r="H26" i="56"/>
  <c r="G8" i="50"/>
  <c r="F8" i="50"/>
  <c r="E8" i="50"/>
  <c r="G6" i="50"/>
  <c r="F6" i="50"/>
  <c r="E6" i="50"/>
  <c r="F18" i="56"/>
  <c r="G18" i="56"/>
  <c r="H18" i="56"/>
  <c r="H17" i="56"/>
  <c r="G17" i="56"/>
  <c r="F17" i="56"/>
  <c r="H25" i="56"/>
  <c r="G25" i="56"/>
  <c r="F25" i="56"/>
  <c r="H24" i="56"/>
  <c r="G24" i="56"/>
  <c r="F24" i="56"/>
  <c r="H23" i="56"/>
  <c r="G23" i="56"/>
  <c r="F23" i="56"/>
  <c r="H22" i="56"/>
  <c r="G22" i="56"/>
  <c r="F22" i="56"/>
  <c r="F3" i="56"/>
  <c r="I26" i="54"/>
  <c r="H26" i="54"/>
  <c r="G26" i="54"/>
  <c r="I25" i="54"/>
  <c r="H25" i="54"/>
  <c r="G25" i="54"/>
  <c r="I24" i="54"/>
  <c r="H24" i="54"/>
  <c r="G24" i="54"/>
  <c r="I23" i="54"/>
  <c r="H23" i="54"/>
  <c r="G23" i="54"/>
  <c r="I22" i="54"/>
  <c r="H22" i="54"/>
  <c r="G22" i="54"/>
  <c r="I21" i="54"/>
  <c r="H21" i="54"/>
  <c r="G21" i="54"/>
  <c r="I20" i="54"/>
  <c r="H20" i="54"/>
  <c r="G20" i="54"/>
  <c r="I19" i="54"/>
  <c r="H19" i="54"/>
  <c r="G19" i="54"/>
  <c r="I18" i="54"/>
  <c r="H18" i="54"/>
  <c r="G18" i="54"/>
  <c r="I17" i="54"/>
  <c r="H17" i="54"/>
  <c r="G17" i="54"/>
  <c r="I16" i="54"/>
  <c r="H16" i="54"/>
  <c r="G16" i="54"/>
  <c r="I15" i="54"/>
  <c r="H15" i="54"/>
  <c r="G15" i="54"/>
  <c r="I14" i="54"/>
  <c r="H14" i="54"/>
  <c r="G14" i="54"/>
  <c r="I13" i="54"/>
  <c r="H13" i="54"/>
  <c r="G13" i="54"/>
  <c r="I12" i="54"/>
  <c r="H12" i="54"/>
  <c r="G12" i="54"/>
  <c r="I11" i="54"/>
  <c r="H11" i="54"/>
  <c r="G11" i="54"/>
  <c r="I10" i="54"/>
  <c r="H10" i="54"/>
  <c r="G10" i="54"/>
  <c r="I9" i="54"/>
  <c r="H9" i="54"/>
  <c r="G9" i="54"/>
  <c r="I8" i="54"/>
  <c r="H8" i="54"/>
  <c r="G8" i="54"/>
  <c r="I7" i="54"/>
  <c r="H7" i="54"/>
  <c r="G7" i="54"/>
  <c r="I6" i="54"/>
  <c r="H6" i="54"/>
  <c r="G6" i="54"/>
  <c r="E4" i="50"/>
  <c r="F4" i="50"/>
  <c r="E5" i="50"/>
  <c r="F5" i="50"/>
  <c r="G5" i="50"/>
  <c r="G11" i="41"/>
  <c r="H11" i="41"/>
  <c r="I11" i="41"/>
  <c r="G12" i="41"/>
  <c r="H12" i="41"/>
  <c r="I12" i="41"/>
  <c r="G13" i="41"/>
  <c r="H13" i="41"/>
  <c r="I13" i="41"/>
  <c r="G14" i="41"/>
  <c r="H14" i="41"/>
  <c r="I14" i="41"/>
  <c r="I10" i="41"/>
  <c r="H10" i="41"/>
  <c r="G10" i="41"/>
  <c r="I7" i="41"/>
  <c r="H7" i="41"/>
  <c r="G7" i="41"/>
  <c r="I6" i="41"/>
  <c r="H6" i="41"/>
  <c r="G6" i="41"/>
  <c r="G8" i="41"/>
  <c r="H8" i="41"/>
  <c r="I8" i="41"/>
  <c r="I5" i="34"/>
  <c r="H5" i="34"/>
  <c r="I20" i="45"/>
  <c r="H20" i="45"/>
  <c r="G20" i="45"/>
  <c r="I20" i="37"/>
  <c r="H20" i="37"/>
  <c r="G20" i="37"/>
  <c r="G9" i="45"/>
  <c r="H9" i="45"/>
  <c r="I9" i="45"/>
  <c r="G10" i="45"/>
  <c r="H10" i="45"/>
  <c r="I10" i="45"/>
  <c r="G11" i="45"/>
  <c r="H11" i="45"/>
  <c r="I11" i="45"/>
  <c r="G12" i="45"/>
  <c r="H12" i="45"/>
  <c r="I12" i="45"/>
  <c r="G13" i="45"/>
  <c r="H13" i="45"/>
  <c r="I13" i="45"/>
  <c r="G14" i="45"/>
  <c r="H14" i="45"/>
  <c r="I14" i="45"/>
  <c r="G15" i="45"/>
  <c r="H15" i="45"/>
  <c r="I15" i="45"/>
  <c r="G16" i="45"/>
  <c r="H16" i="45"/>
  <c r="I16" i="45"/>
  <c r="G17" i="45"/>
  <c r="H17" i="45"/>
  <c r="I17" i="45"/>
  <c r="G18" i="45"/>
  <c r="H18" i="45"/>
  <c r="I18" i="45"/>
  <c r="G19" i="45"/>
  <c r="H19" i="45"/>
  <c r="I19" i="45"/>
  <c r="G9" i="37"/>
  <c r="H9" i="37"/>
  <c r="I9" i="37"/>
  <c r="G10" i="37"/>
  <c r="H10" i="37"/>
  <c r="I10" i="37"/>
  <c r="G11" i="37"/>
  <c r="H11" i="37"/>
  <c r="I11" i="37"/>
  <c r="G12" i="37"/>
  <c r="H12" i="37"/>
  <c r="I12" i="37"/>
  <c r="G13" i="37"/>
  <c r="H13" i="37"/>
  <c r="I13" i="37"/>
  <c r="G14" i="37"/>
  <c r="H14" i="37"/>
  <c r="I14" i="37"/>
  <c r="G15" i="37"/>
  <c r="H15" i="37"/>
  <c r="I15" i="37"/>
  <c r="G16" i="37"/>
  <c r="H16" i="37"/>
  <c r="I16" i="37"/>
  <c r="G17" i="37"/>
  <c r="H17" i="37"/>
  <c r="I17" i="37"/>
  <c r="G18" i="37"/>
  <c r="H18" i="37"/>
  <c r="I18" i="37"/>
  <c r="G19" i="37"/>
  <c r="H19" i="37"/>
  <c r="I19" i="37"/>
  <c r="G9" i="28"/>
  <c r="H9" i="28"/>
  <c r="I9" i="28"/>
  <c r="G10" i="28"/>
  <c r="H10" i="28"/>
  <c r="I10" i="28"/>
  <c r="G11" i="28"/>
  <c r="H11" i="28"/>
  <c r="I11" i="28"/>
  <c r="G12" i="28"/>
  <c r="H12" i="28"/>
  <c r="I12" i="28"/>
  <c r="G13" i="28"/>
  <c r="H13" i="28"/>
  <c r="I13" i="28"/>
  <c r="G14" i="28"/>
  <c r="H14" i="28"/>
  <c r="I14" i="28"/>
  <c r="G15" i="28"/>
  <c r="H15" i="28"/>
  <c r="I15" i="28"/>
  <c r="G16" i="28"/>
  <c r="H16" i="28"/>
  <c r="I16" i="28"/>
  <c r="G17" i="28"/>
  <c r="H17" i="28"/>
  <c r="I17" i="28"/>
  <c r="G18" i="28"/>
  <c r="H18" i="28"/>
  <c r="I18" i="28"/>
  <c r="G19" i="28"/>
  <c r="H19" i="28"/>
  <c r="I19" i="28"/>
  <c r="G13" i="23"/>
  <c r="H13" i="23"/>
  <c r="I13" i="23"/>
  <c r="G14" i="23"/>
  <c r="H14" i="23"/>
  <c r="I14" i="23"/>
  <c r="G15" i="23"/>
  <c r="H15" i="23"/>
  <c r="I15" i="23"/>
  <c r="G16" i="23"/>
  <c r="H16" i="23"/>
  <c r="I16" i="23"/>
  <c r="G17" i="23"/>
  <c r="H17" i="23"/>
  <c r="I17" i="23"/>
  <c r="G18" i="23"/>
  <c r="H18" i="23"/>
  <c r="I18" i="23"/>
  <c r="G19" i="23"/>
  <c r="H19" i="23"/>
  <c r="I19" i="23"/>
  <c r="G20" i="23"/>
  <c r="H20" i="23"/>
  <c r="I20" i="23"/>
  <c r="G21" i="23"/>
  <c r="H21" i="23"/>
  <c r="I21" i="23"/>
  <c r="G22" i="23"/>
  <c r="H22" i="23"/>
  <c r="I22" i="23"/>
  <c r="G23" i="23"/>
  <c r="H23" i="23"/>
  <c r="I23" i="23"/>
  <c r="I8" i="45"/>
  <c r="H8" i="45"/>
  <c r="G8" i="45"/>
  <c r="I7" i="45"/>
  <c r="H7" i="45"/>
  <c r="G7" i="45"/>
  <c r="I6" i="45"/>
  <c r="H6" i="45"/>
  <c r="G6" i="45"/>
  <c r="I5" i="45"/>
  <c r="H5" i="45"/>
  <c r="G5" i="45"/>
  <c r="I4" i="45"/>
  <c r="H4" i="45"/>
  <c r="G4" i="45"/>
  <c r="I3" i="45"/>
  <c r="H3" i="45"/>
  <c r="G3" i="45"/>
  <c r="I9" i="41"/>
  <c r="H9" i="41"/>
  <c r="G9" i="41"/>
  <c r="G5" i="41"/>
  <c r="H5" i="41"/>
  <c r="I5" i="41"/>
  <c r="I4" i="41"/>
  <c r="H4" i="41"/>
  <c r="G4" i="41"/>
  <c r="G12" i="44"/>
  <c r="G11" i="44"/>
  <c r="F11" i="44"/>
  <c r="F12" i="44"/>
  <c r="E11" i="44"/>
  <c r="E12" i="44"/>
  <c r="E13" i="44"/>
  <c r="F13" i="44"/>
  <c r="G13" i="44"/>
  <c r="E10" i="44"/>
  <c r="F10" i="44"/>
  <c r="G10" i="44"/>
  <c r="E9" i="44"/>
  <c r="F9" i="44"/>
  <c r="G9" i="44"/>
  <c r="G8" i="44"/>
  <c r="F8" i="44"/>
  <c r="E8" i="44"/>
  <c r="G7" i="44"/>
  <c r="F7" i="44"/>
  <c r="E7" i="44"/>
  <c r="G6" i="44"/>
  <c r="F6" i="44"/>
  <c r="E6" i="44"/>
  <c r="G5" i="44"/>
  <c r="F5" i="44"/>
  <c r="E5" i="44"/>
  <c r="G4" i="44"/>
  <c r="F4" i="44"/>
  <c r="E4" i="44"/>
  <c r="G3" i="44"/>
  <c r="F3" i="44"/>
  <c r="E3" i="44"/>
  <c r="G22" i="28"/>
  <c r="H22" i="28"/>
  <c r="I22" i="28"/>
  <c r="G5" i="16"/>
  <c r="F5" i="16"/>
  <c r="E5" i="16"/>
  <c r="G3" i="16"/>
  <c r="F3" i="16"/>
  <c r="E3" i="16"/>
  <c r="I3" i="41"/>
  <c r="H3" i="41"/>
  <c r="I3" i="28"/>
  <c r="H3" i="28"/>
  <c r="G3" i="28"/>
  <c r="G6" i="28"/>
  <c r="H6" i="28"/>
  <c r="I6" i="28"/>
  <c r="G7" i="28"/>
  <c r="H7" i="28"/>
  <c r="I7" i="28"/>
  <c r="G8" i="28"/>
  <c r="H8" i="28"/>
  <c r="I8" i="28"/>
  <c r="G20" i="28"/>
  <c r="H20" i="28"/>
  <c r="I20" i="28"/>
  <c r="G21" i="28"/>
  <c r="H21" i="28"/>
  <c r="I21" i="28"/>
  <c r="G23" i="28"/>
  <c r="H23" i="28"/>
  <c r="I23" i="28"/>
  <c r="G24" i="28"/>
  <c r="H24" i="28"/>
  <c r="I24" i="28"/>
  <c r="G25" i="28"/>
  <c r="H25" i="28"/>
  <c r="I25" i="28"/>
  <c r="I5" i="28"/>
  <c r="H5" i="28"/>
  <c r="G5" i="28"/>
  <c r="I3" i="18"/>
  <c r="H3" i="18"/>
  <c r="G3" i="18"/>
  <c r="G6" i="18"/>
  <c r="H6" i="18"/>
  <c r="I6" i="18"/>
  <c r="G7" i="18"/>
  <c r="H7" i="18"/>
  <c r="I7" i="18"/>
  <c r="G8" i="18"/>
  <c r="H8" i="18"/>
  <c r="I8" i="18"/>
  <c r="G9" i="18"/>
  <c r="H9" i="18"/>
  <c r="I9" i="18"/>
  <c r="G10" i="18"/>
  <c r="H10" i="18"/>
  <c r="I10" i="18"/>
  <c r="I5" i="18"/>
  <c r="H5" i="18"/>
  <c r="G5" i="18"/>
  <c r="G3" i="23"/>
  <c r="G7" i="23"/>
  <c r="H7" i="23"/>
  <c r="I7" i="23"/>
  <c r="G8" i="23"/>
  <c r="H8" i="23"/>
  <c r="I8" i="23"/>
  <c r="G9" i="23"/>
  <c r="H9" i="23"/>
  <c r="I9" i="23"/>
  <c r="G10" i="23"/>
  <c r="H10" i="23"/>
  <c r="I10" i="23"/>
  <c r="G11" i="23"/>
  <c r="H11" i="23"/>
  <c r="I11" i="23"/>
  <c r="G12" i="23"/>
  <c r="H12" i="23"/>
  <c r="I12" i="23"/>
  <c r="G24" i="23"/>
  <c r="H24" i="23"/>
  <c r="I24" i="23"/>
  <c r="G25" i="23"/>
  <c r="H25" i="23"/>
  <c r="I25" i="23"/>
  <c r="G26" i="23"/>
  <c r="H26" i="23"/>
  <c r="I26" i="23"/>
  <c r="I6" i="23"/>
  <c r="H6" i="23"/>
  <c r="G6" i="23"/>
  <c r="I4" i="37"/>
  <c r="I5" i="37"/>
  <c r="I6" i="37"/>
  <c r="I7" i="37"/>
  <c r="I8" i="37"/>
  <c r="H4" i="37"/>
  <c r="H5" i="37"/>
  <c r="H6" i="37"/>
  <c r="H7" i="37"/>
  <c r="H8" i="37"/>
  <c r="G4" i="37"/>
  <c r="G5" i="37"/>
  <c r="G6" i="37"/>
  <c r="G7" i="37"/>
  <c r="G8" i="37"/>
  <c r="I3" i="37"/>
  <c r="H3" i="37"/>
  <c r="G3" i="37"/>
  <c r="I4" i="34"/>
  <c r="I10" i="34"/>
  <c r="I12" i="34"/>
  <c r="I14" i="34"/>
  <c r="I16" i="34"/>
  <c r="I20" i="34"/>
  <c r="I22" i="34"/>
  <c r="I24" i="34"/>
  <c r="I26" i="34"/>
  <c r="I27" i="34"/>
  <c r="I28" i="34"/>
  <c r="I29" i="34"/>
  <c r="I31" i="34"/>
  <c r="H10" i="34"/>
  <c r="H12" i="34"/>
  <c r="H14" i="34"/>
  <c r="H16" i="34"/>
  <c r="H18" i="34"/>
  <c r="H20" i="34"/>
  <c r="H24" i="34"/>
  <c r="H26" i="34"/>
  <c r="H27" i="34"/>
  <c r="H28" i="34"/>
  <c r="H29" i="34"/>
  <c r="H31" i="34"/>
  <c r="H4" i="34"/>
  <c r="G4" i="34"/>
  <c r="G10" i="34"/>
  <c r="G14" i="34"/>
  <c r="G16" i="34"/>
  <c r="G18" i="34"/>
  <c r="G20" i="34"/>
  <c r="G24" i="34"/>
  <c r="G26" i="34"/>
  <c r="G27" i="34"/>
  <c r="G28" i="34"/>
  <c r="G29" i="34"/>
  <c r="G31" i="34"/>
  <c r="I3" i="34"/>
  <c r="H3" i="34"/>
  <c r="G3" i="34"/>
  <c r="I3" i="23"/>
  <c r="G21" i="34"/>
  <c r="G13" i="34"/>
  <c r="G9" i="34"/>
  <c r="H21" i="34"/>
  <c r="H17" i="34"/>
  <c r="H13" i="34"/>
  <c r="H9" i="34"/>
  <c r="I23" i="34"/>
  <c r="I19" i="34"/>
  <c r="I15" i="34"/>
  <c r="G23" i="34"/>
  <c r="G19" i="34"/>
  <c r="G15" i="34"/>
  <c r="I6" i="34"/>
  <c r="H6" i="34"/>
  <c r="G22" i="34"/>
  <c r="I30" i="34"/>
  <c r="G30" i="34"/>
  <c r="F6" i="56"/>
  <c r="H3" i="56"/>
  <c r="I3" i="54"/>
  <c r="H3" i="54"/>
  <c r="G11" i="34" l="1"/>
  <c r="I11" i="34"/>
</calcChain>
</file>

<file path=xl/sharedStrings.xml><?xml version="1.0" encoding="utf-8"?>
<sst xmlns="http://schemas.openxmlformats.org/spreadsheetml/2006/main" count="655" uniqueCount="157">
  <si>
    <t>ФАСАДЫ</t>
  </si>
  <si>
    <t>ОКА</t>
  </si>
  <si>
    <t>РАЗМЕР</t>
  </si>
  <si>
    <t>ЦЕНА</t>
  </si>
  <si>
    <t>НЕСТАНДАРТ</t>
  </si>
  <si>
    <t>МДФ толщина-22 мм стандартная сетка</t>
  </si>
  <si>
    <t>руб./кв.м</t>
  </si>
  <si>
    <t>нестандарт возможен наценка-30%, максимальный размер 2000х700, минимальный размер фасада с филенкой 245х245 мм</t>
  </si>
  <si>
    <t>НЕВА</t>
  </si>
  <si>
    <t>ФЛОРА</t>
  </si>
  <si>
    <t>СОФИЯ</t>
  </si>
  <si>
    <t>МДФ толщина-19 мм стандартная сетка</t>
  </si>
  <si>
    <t>САНДРА</t>
  </si>
  <si>
    <t>МОНИКА</t>
  </si>
  <si>
    <t>ДИАНА</t>
  </si>
  <si>
    <t>МАРТА</t>
  </si>
  <si>
    <t>Тел.: (495) 744-81-36, (495) 744-81-37, (495) 744-81-59,     WWW.bobr-fasad.ru</t>
  </si>
  <si>
    <t>фасад с филенкой</t>
  </si>
  <si>
    <t>стандартная сетка</t>
  </si>
  <si>
    <t>накладки на ящики с филенкой</t>
  </si>
  <si>
    <t>накладки на ящики с плоской филенкой</t>
  </si>
  <si>
    <t>фасад с витражом</t>
  </si>
  <si>
    <t>956 х 446 мм</t>
  </si>
  <si>
    <t>руб./шт.</t>
  </si>
  <si>
    <t>-</t>
  </si>
  <si>
    <t>956 х 396 мм</t>
  </si>
  <si>
    <t>716 х 446 мм</t>
  </si>
  <si>
    <t>716 х 396 мм</t>
  </si>
  <si>
    <t>фасад с решеткой</t>
  </si>
  <si>
    <t>фасад с французской решеткой</t>
  </si>
  <si>
    <t>956 х 596 мм</t>
  </si>
  <si>
    <t>нестандарт возможен наценка-30% максимальный размер 1320х596</t>
  </si>
  <si>
    <t>716 х 596 мм</t>
  </si>
  <si>
    <t>356 х 896 мм</t>
  </si>
  <si>
    <t>356 х 796 мм</t>
  </si>
  <si>
    <t>356 х 696 мм</t>
  </si>
  <si>
    <t>356 х 596 мм</t>
  </si>
  <si>
    <t>356 х 446 мм</t>
  </si>
  <si>
    <t>фасад гнутый с филенкой</t>
  </si>
  <si>
    <t>Н - 716 мм</t>
  </si>
  <si>
    <t>фасад гнутый с витражом</t>
  </si>
  <si>
    <t>Н - 956 мм</t>
  </si>
  <si>
    <t>накладки на ящики, массив</t>
  </si>
  <si>
    <t>нестандарт возможен, наценка-30% минимальный размер 100 х 20 мм</t>
  </si>
  <si>
    <t>фасад под стекло</t>
  </si>
  <si>
    <t>ТОКИО</t>
  </si>
  <si>
    <t>нестандарт возможен наценка-30% максимальный размер 2000х800</t>
  </si>
  <si>
    <t>фасад гнутый ас филенкой</t>
  </si>
  <si>
    <t>фасад с вмтражом</t>
  </si>
  <si>
    <t>цена по группам</t>
  </si>
  <si>
    <t>витражи группа №1</t>
  </si>
  <si>
    <t>РВ 17</t>
  </si>
  <si>
    <t>356 х 496 мм</t>
  </si>
  <si>
    <t>РВ 22</t>
  </si>
  <si>
    <t>476 х 896 мм</t>
  </si>
  <si>
    <t>476 х 796 мм</t>
  </si>
  <si>
    <t>476 х 596 мм</t>
  </si>
  <si>
    <t>476 х 496 мм</t>
  </si>
  <si>
    <t>476 х 446 мм</t>
  </si>
  <si>
    <t>РВ 23</t>
  </si>
  <si>
    <t>716 х 496 мм</t>
  </si>
  <si>
    <t>РВ 28</t>
  </si>
  <si>
    <t>956 х 496 мм</t>
  </si>
  <si>
    <t>витражи группа №2</t>
  </si>
  <si>
    <t>РВ 5         РВ 12        РВ 15</t>
  </si>
  <si>
    <t>РВ 24         РВ 30         РВ 1</t>
  </si>
  <si>
    <t>нестандарт возможен наценка-30% максимальный размер 1320х600 мм минимальный размер 250 х 250 мм</t>
  </si>
  <si>
    <t>ВЕРОНА</t>
  </si>
  <si>
    <t>фасад глухой</t>
  </si>
  <si>
    <t>фасад глухой с одним декором</t>
  </si>
  <si>
    <t>высота стандартная, ширина - 296 мм</t>
  </si>
  <si>
    <t>накладка на ящик с одной ячейкой</t>
  </si>
  <si>
    <t>фасад глухой с двумя ячейками</t>
  </si>
  <si>
    <t>фасад глухой с двумя декорами</t>
  </si>
  <si>
    <t>накладка на ящик с двумя ячейками</t>
  </si>
  <si>
    <t>фасад глухой с тремя декорами</t>
  </si>
  <si>
    <t>высота стандартная, ширина - 596 мм</t>
  </si>
  <si>
    <t>накладка на ящик с тремя чейками</t>
  </si>
  <si>
    <t>фасад под стекло с ячейками</t>
  </si>
  <si>
    <t>высота стандартная, ширина - 396 мм, 446 мм</t>
  </si>
  <si>
    <t>фасад под стекло с декором</t>
  </si>
  <si>
    <t>нестандарт возможен наценка-30%</t>
  </si>
  <si>
    <t>нестандарт возможен наценка-30% максимальный размер 956х600</t>
  </si>
  <si>
    <t>фасад с решеткой с ячейками</t>
  </si>
  <si>
    <t>полка декоративная</t>
  </si>
  <si>
    <t>840 х 600 мм</t>
  </si>
  <si>
    <t>накладка декоративная</t>
  </si>
  <si>
    <t>максимальный размер 1320х600 мм минимальный размер 250 х 250 мм</t>
  </si>
  <si>
    <t>бутылочница  196 мм</t>
  </si>
  <si>
    <t>716 х 196 мм</t>
  </si>
  <si>
    <t>956 х 196 мм</t>
  </si>
  <si>
    <t>колонна декоративная 96 мм</t>
  </si>
  <si>
    <t>716 х 96 мм</t>
  </si>
  <si>
    <t>956 х 96 мм</t>
  </si>
  <si>
    <t>колонна декоративная 73 мм</t>
  </si>
  <si>
    <t>716 х 73 мм</t>
  </si>
  <si>
    <t>956 х 73 мм</t>
  </si>
  <si>
    <t>колонна декоративная 48 мм</t>
  </si>
  <si>
    <t>716 х 48 мм</t>
  </si>
  <si>
    <t>956 х 48 мм</t>
  </si>
  <si>
    <t>нестандарт возможен наценка-30% максимальный размер 2000х600 мм минимальный размер 250 х 250 мм</t>
  </si>
  <si>
    <t>КАТРИН</t>
  </si>
  <si>
    <t>нестандарт возможен, наценка-30% минимальный размер 146 х 250 мм</t>
  </si>
  <si>
    <t>нестандарт возможен наценка-30%  максимальный размер 1320х600</t>
  </si>
  <si>
    <t>РОЗНИЦА /ОПТ</t>
  </si>
  <si>
    <t>КАТРИН плюс</t>
  </si>
  <si>
    <t xml:space="preserve">нестандарт возможен наценка-30% максимальный размер 1320х596 </t>
  </si>
  <si>
    <t>ЛИРА-ШПОН</t>
  </si>
  <si>
    <t>нестандарт возможен наценка-30%,  максимальный размер 1320х600, минимальный размер фасада с филенкой 190х255 мм</t>
  </si>
  <si>
    <t>накладки на ящики, МДФ - шпон</t>
  </si>
  <si>
    <t>нестандарт возможен, наценка-30%, максимальный размер 1320х600</t>
  </si>
  <si>
    <t>нестандарт возможен наценка-30%, максимальный размер 956х600</t>
  </si>
  <si>
    <t>фасад  гнутый                            с филенкой</t>
  </si>
  <si>
    <t>фасад  вогнутый                            с филенкой</t>
  </si>
  <si>
    <t>фасад  гнутый                            с витражом</t>
  </si>
  <si>
    <t>956 х 296 мм</t>
  </si>
  <si>
    <t>716 х 296 мм</t>
  </si>
  <si>
    <t>нестандарт возможен наценка-30%, максимальный размер 1320х600</t>
  </si>
  <si>
    <t>ДЖУЛИЯ</t>
  </si>
  <si>
    <t>нестандарт возможен, наценка-30% минимальный размер 177х 177 мм</t>
  </si>
  <si>
    <t>нестандарт возможен наценка-30%, максимальный размер 956х596</t>
  </si>
  <si>
    <t>МАРИЯ</t>
  </si>
  <si>
    <t>КАРОЛИНА</t>
  </si>
  <si>
    <t>нестандарт возможен наценка-30%,  максимальный размер 2000х700, минимальный размер фасада с филенкой 180х230 мм</t>
  </si>
  <si>
    <t>фасад  гнутый и вогнутый с филенкой</t>
  </si>
  <si>
    <t>фасад  гнутый и вогнутый под стекло</t>
  </si>
  <si>
    <t>НАТА</t>
  </si>
  <si>
    <t>эмаль матовая</t>
  </si>
  <si>
    <t>нестандарт возможен наценка-10%, максимальный размер 2000х800</t>
  </si>
  <si>
    <t>гнутый глухой эмаль матовая</t>
  </si>
  <si>
    <t>Н-716 мм</t>
  </si>
  <si>
    <t>Н-956 мм</t>
  </si>
  <si>
    <t>эмаль глянцевая</t>
  </si>
  <si>
    <t>эмаль глянцевая металлик</t>
  </si>
  <si>
    <t>нестандарт возможен наценка-10%</t>
  </si>
  <si>
    <t>эмаль глянцевая звездное небо</t>
  </si>
  <si>
    <t>гнутый глухой эмаль глянцевая</t>
  </si>
  <si>
    <t>ГЛОРИЯ                             МДФ - 22 мм</t>
  </si>
  <si>
    <t>вид отделки</t>
  </si>
  <si>
    <t>ЦЕНА руб./кв.м</t>
  </si>
  <si>
    <t>по каталогу RAL</t>
  </si>
  <si>
    <t>матовый</t>
  </si>
  <si>
    <t>стандартная сетка, нестандарт возможен, наценка - 10%, максимальный размер 2000х800</t>
  </si>
  <si>
    <t>глянец</t>
  </si>
  <si>
    <t>НИКОЛЬ                             МДФ - 22 мм</t>
  </si>
  <si>
    <t>ЛЮБА</t>
  </si>
  <si>
    <t>фасад МДФ - шпон</t>
  </si>
  <si>
    <t>накладки на ящик МДФ - шпон</t>
  </si>
  <si>
    <t>аллюминиевая рамка со стеклом</t>
  </si>
  <si>
    <t>ФАСАДЫ  РОЗНИЦА / ОПТ</t>
  </si>
  <si>
    <t>ПЛЕТЕНКА</t>
  </si>
  <si>
    <t>356 х 396 мм</t>
  </si>
  <si>
    <t>ИРМА МДФ</t>
  </si>
  <si>
    <t>нестандарт возможен наценка-30%, максимальный размер 2400х596, минимальный размер 177 х 246 мм</t>
  </si>
  <si>
    <t>ИРМА ШПОН</t>
  </si>
  <si>
    <t>СЕЛЕНА</t>
  </si>
  <si>
    <t>МИЛАНА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</si>
</sst>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\ _₽_-;\-* #,##0\ _₽_-;_-* &quot;-&quot;\ _₽_-;_-@_-"/>
    <numFmt numFmtId="166" formatCode="#,##0_р_."/>
    <numFmt numFmtId="167" formatCode="#,##0\ _₽"/>
  </numFmts>
  <fonts count="10" x14ac:knownFonts="1"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69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right" vertical="center" textRotation="90"/>
    </xf>
    <xf numFmtId="0" fontId="0" fillId="0" borderId="1" xfId="0" applyBorder="1" applyAlignment="1">
      <alignment horizontal="right" vertical="center" textRotation="90" readingOrder="1"/>
    </xf>
    <xf numFmtId="0" fontId="0" fillId="0" borderId="0" xfId="0" applyFill="1"/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readingOrder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readingOrder="1"/>
    </xf>
    <xf numFmtId="9" fontId="6" fillId="0" borderId="1" xfId="0" applyNumberFormat="1" applyFont="1" applyBorder="1" applyAlignment="1">
      <alignment horizontal="center"/>
    </xf>
    <xf numFmtId="9" fontId="6" fillId="0" borderId="1" xfId="0" applyNumberFormat="1" applyFon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 readingOrder="1"/>
    </xf>
    <xf numFmtId="0" fontId="0" fillId="0" borderId="1" xfId="0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7" fontId="0" fillId="0" borderId="0" xfId="0" applyNumberFormat="1"/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right" vertical="center" textRotation="90" readingOrder="1"/>
    </xf>
    <xf numFmtId="0" fontId="1" fillId="0" borderId="0" xfId="0" applyFont="1" applyAlignment="1"/>
    <xf numFmtId="0" fontId="7" fillId="0" borderId="1" xfId="0" applyFont="1" applyBorder="1" applyAlignment="1">
      <alignment horizontal="right" vertical="center" textRotation="90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right" vertical="center" textRotation="90" wrapText="1" readingOrder="1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0" xfId="0" applyNumberFormat="1" applyFill="1"/>
    <xf numFmtId="164" fontId="4" fillId="0" borderId="1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7" fillId="0" borderId="1" xfId="0" applyNumberFormat="1" applyFont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64" fontId="0" fillId="0" borderId="3" xfId="0" applyNumberFormat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right" vertical="center" textRotation="90"/>
    </xf>
    <xf numFmtId="164" fontId="0" fillId="0" borderId="2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right" vertical="center" textRotation="90" readingOrder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right" vertical="center" textRotation="90"/>
    </xf>
    <xf numFmtId="0" fontId="0" fillId="0" borderId="1" xfId="0" applyBorder="1" applyAlignment="1">
      <alignment horizontal="right" vertical="center" textRotation="90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 wrapText="1"/>
    </xf>
    <xf numFmtId="166" fontId="0" fillId="0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 wrapText="1"/>
    </xf>
    <xf numFmtId="166" fontId="0" fillId="0" borderId="2" xfId="0" applyNumberForma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wrapText="1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8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8" xfId="0" applyBorder="1" applyAlignment="1"/>
    <xf numFmtId="0" fontId="0" fillId="0" borderId="5" xfId="0" applyBorder="1" applyAlignment="1"/>
    <xf numFmtId="0" fontId="0" fillId="0" borderId="2" xfId="0" applyBorder="1" applyAlignment="1">
      <alignment horizontal="right" vertical="center" textRotation="90" readingOrder="1"/>
    </xf>
    <xf numFmtId="0" fontId="0" fillId="0" borderId="5" xfId="0" applyBorder="1" applyAlignment="1">
      <alignment horizontal="right" vertical="center" textRotation="90" readingOrder="1"/>
    </xf>
    <xf numFmtId="0" fontId="8" fillId="0" borderId="4" xfId="0" applyFont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0" fillId="0" borderId="2" xfId="0" applyBorder="1" applyAlignment="1">
      <alignment horizontal="right" vertical="center" textRotation="90"/>
    </xf>
    <xf numFmtId="0" fontId="0" fillId="0" borderId="8" xfId="0" applyBorder="1" applyAlignment="1">
      <alignment horizontal="right" vertical="center" textRotation="90"/>
    </xf>
    <xf numFmtId="0" fontId="0" fillId="0" borderId="5" xfId="0" applyBorder="1" applyAlignment="1">
      <alignment horizontal="right" vertical="center" textRotation="90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textRotation="90" wrapText="1"/>
    </xf>
    <xf numFmtId="0" fontId="7" fillId="0" borderId="2" xfId="0" applyFont="1" applyBorder="1" applyAlignment="1">
      <alignment horizontal="right" vertical="center" textRotation="90" wrapText="1"/>
    </xf>
    <xf numFmtId="164" fontId="7" fillId="0" borderId="2" xfId="0" applyNumberFormat="1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 textRotation="90" wrapText="1"/>
    </xf>
    <xf numFmtId="0" fontId="7" fillId="0" borderId="5" xfId="0" applyFont="1" applyFill="1" applyBorder="1" applyAlignment="1">
      <alignment horizontal="right" vertical="center" textRotation="90" wrapText="1"/>
    </xf>
    <xf numFmtId="166" fontId="0" fillId="0" borderId="2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right" vertical="center" textRotation="90" wrapText="1"/>
    </xf>
    <xf numFmtId="0" fontId="7" fillId="0" borderId="2" xfId="0" applyFont="1" applyBorder="1" applyAlignment="1">
      <alignment horizontal="right" textRotation="90" wrapText="1"/>
    </xf>
    <xf numFmtId="0" fontId="7" fillId="0" borderId="8" xfId="0" applyFont="1" applyBorder="1" applyAlignment="1">
      <alignment horizontal="right" textRotation="90" wrapText="1"/>
    </xf>
    <xf numFmtId="0" fontId="7" fillId="0" borderId="5" xfId="0" applyFont="1" applyBorder="1" applyAlignment="1">
      <alignment horizontal="right" textRotation="90" wrapText="1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right" vertical="center" textRotation="90"/>
    </xf>
    <xf numFmtId="0" fontId="0" fillId="0" borderId="10" xfId="0" applyBorder="1" applyAlignment="1">
      <alignment horizontal="right" vertical="center" textRotation="90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right" vertical="center" textRotation="90"/>
    </xf>
    <xf numFmtId="0" fontId="0" fillId="0" borderId="1" xfId="0" applyBorder="1" applyAlignment="1">
      <alignment horizontal="right" vertical="center" textRotation="90" wrapText="1"/>
    </xf>
    <xf numFmtId="166" fontId="0" fillId="0" borderId="5" xfId="0" applyNumberFormat="1" applyBorder="1" applyAlignment="1">
      <alignment horizontal="center" vertical="center"/>
    </xf>
    <xf numFmtId="0" fontId="0" fillId="0" borderId="2" xfId="0" applyBorder="1" applyAlignment="1">
      <alignment horizontal="right" vertical="center" textRotation="90" wrapText="1"/>
    </xf>
    <xf numFmtId="0" fontId="0" fillId="0" borderId="5" xfId="0" applyFont="1" applyBorder="1" applyAlignment="1">
      <alignment horizontal="right" vertical="center" textRotation="90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66" fontId="0" fillId="0" borderId="8" xfId="0" applyNumberFormat="1" applyFill="1" applyBorder="1" applyAlignment="1">
      <alignment horizontal="center" vertical="center"/>
    </xf>
    <xf numFmtId="166" fontId="0" fillId="0" borderId="5" xfId="0" applyNumberFormat="1" applyFill="1" applyBorder="1" applyAlignment="1">
      <alignment horizontal="center" vertical="center"/>
    </xf>
    <xf numFmtId="0" fontId="4" fillId="0" borderId="2" xfId="0" applyFont="1" applyBorder="1" applyAlignment="1">
      <alignment horizontal="right" vertical="center" textRotation="90"/>
    </xf>
    <xf numFmtId="0" fontId="4" fillId="0" borderId="5" xfId="0" applyFont="1" applyBorder="1" applyAlignment="1">
      <alignment horizontal="right" vertical="center" textRotation="90"/>
    </xf>
    <xf numFmtId="49" fontId="0" fillId="0" borderId="2" xfId="0" applyNumberFormat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0" fillId="0" borderId="5" xfId="0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wrapText="1" readingOrder="1"/>
    </xf>
    <xf numFmtId="0" fontId="5" fillId="0" borderId="5" xfId="0" applyFont="1" applyBorder="1" applyAlignment="1">
      <alignment horizontal="center" wrapText="1" readingOrder="1"/>
    </xf>
    <xf numFmtId="0" fontId="0" fillId="0" borderId="5" xfId="0" applyBorder="1" applyAlignment="1">
      <alignment horizontal="center" wrapText="1" readingOrder="1"/>
    </xf>
    <xf numFmtId="0" fontId="0" fillId="0" borderId="5" xfId="0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8" xfId="0" applyFont="1" applyBorder="1" applyAlignment="1">
      <alignment horizontal="center" vertical="center" textRotation="90" wrapText="1"/>
    </xf>
    <xf numFmtId="0" fontId="5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66" fontId="7" fillId="0" borderId="2" xfId="0" applyNumberFormat="1" applyFont="1" applyFill="1" applyBorder="1" applyAlignment="1">
      <alignment horizontal="center" vertical="center" wrapText="1"/>
    </xf>
    <xf numFmtId="166" fontId="7" fillId="0" borderId="5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 wrapText="1"/>
    </xf>
    <xf numFmtId="164" fontId="7" fillId="0" borderId="5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right" vertical="center" textRotation="90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1.png"/><Relationship Id="rId5" Type="http://schemas.openxmlformats.org/officeDocument/2006/relationships/image" Target="../media/image98.png"/><Relationship Id="rId4" Type="http://schemas.openxmlformats.org/officeDocument/2006/relationships/image" Target="../media/image9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7.png"/><Relationship Id="rId1" Type="http://schemas.openxmlformats.org/officeDocument/2006/relationships/image" Target="../media/image1.png"/><Relationship Id="rId4" Type="http://schemas.openxmlformats.org/officeDocument/2006/relationships/image" Target="../media/image10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1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png"/><Relationship Id="rId7" Type="http://schemas.openxmlformats.org/officeDocument/2006/relationships/image" Target="../media/image107.png"/><Relationship Id="rId2" Type="http://schemas.openxmlformats.org/officeDocument/2006/relationships/image" Target="../media/image102.png"/><Relationship Id="rId1" Type="http://schemas.openxmlformats.org/officeDocument/2006/relationships/image" Target="../media/image1.png"/><Relationship Id="rId6" Type="http://schemas.openxmlformats.org/officeDocument/2006/relationships/image" Target="../media/image106.png"/><Relationship Id="rId5" Type="http://schemas.openxmlformats.org/officeDocument/2006/relationships/image" Target="../media/image105.png"/><Relationship Id="rId4" Type="http://schemas.openxmlformats.org/officeDocument/2006/relationships/image" Target="../media/image10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17" Type="http://schemas.openxmlformats.org/officeDocument/2006/relationships/image" Target="../media/image35.pn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png"/><Relationship Id="rId4" Type="http://schemas.openxmlformats.org/officeDocument/2006/relationships/image" Target="../media/image22.jpeg"/><Relationship Id="rId9" Type="http://schemas.openxmlformats.org/officeDocument/2006/relationships/image" Target="../media/image27.png"/><Relationship Id="rId14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26" Type="http://schemas.openxmlformats.org/officeDocument/2006/relationships/image" Target="../media/image60.png"/><Relationship Id="rId3" Type="http://schemas.openxmlformats.org/officeDocument/2006/relationships/image" Target="../media/image37.png"/><Relationship Id="rId21" Type="http://schemas.openxmlformats.org/officeDocument/2006/relationships/image" Target="../media/image55.png"/><Relationship Id="rId7" Type="http://schemas.openxmlformats.org/officeDocument/2006/relationships/image" Target="../media/image41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5" Type="http://schemas.openxmlformats.org/officeDocument/2006/relationships/image" Target="../media/image59.png"/><Relationship Id="rId2" Type="http://schemas.openxmlformats.org/officeDocument/2006/relationships/image" Target="../media/image36.png"/><Relationship Id="rId16" Type="http://schemas.openxmlformats.org/officeDocument/2006/relationships/image" Target="../media/image50.png"/><Relationship Id="rId20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24" Type="http://schemas.openxmlformats.org/officeDocument/2006/relationships/image" Target="../media/image58.png"/><Relationship Id="rId5" Type="http://schemas.openxmlformats.org/officeDocument/2006/relationships/image" Target="../media/image39.png"/><Relationship Id="rId15" Type="http://schemas.openxmlformats.org/officeDocument/2006/relationships/image" Target="../media/image49.png"/><Relationship Id="rId23" Type="http://schemas.openxmlformats.org/officeDocument/2006/relationships/image" Target="../media/image57.png"/><Relationship Id="rId10" Type="http://schemas.openxmlformats.org/officeDocument/2006/relationships/image" Target="../media/image44.png"/><Relationship Id="rId19" Type="http://schemas.openxmlformats.org/officeDocument/2006/relationships/image" Target="../media/image53.jpeg"/><Relationship Id="rId4" Type="http://schemas.openxmlformats.org/officeDocument/2006/relationships/image" Target="../media/image38.png"/><Relationship Id="rId9" Type="http://schemas.openxmlformats.org/officeDocument/2006/relationships/image" Target="../media/image43.png"/><Relationship Id="rId14" Type="http://schemas.openxmlformats.org/officeDocument/2006/relationships/image" Target="../media/image48.png"/><Relationship Id="rId22" Type="http://schemas.openxmlformats.org/officeDocument/2006/relationships/image" Target="../media/image56.png"/><Relationship Id="rId27" Type="http://schemas.openxmlformats.org/officeDocument/2006/relationships/image" Target="../media/image6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3" Type="http://schemas.openxmlformats.org/officeDocument/2006/relationships/image" Target="../media/image63.png"/><Relationship Id="rId7" Type="http://schemas.openxmlformats.org/officeDocument/2006/relationships/image" Target="../media/image65.png"/><Relationship Id="rId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70.png"/><Relationship Id="rId5" Type="http://schemas.openxmlformats.org/officeDocument/2006/relationships/image" Target="../media/image69.png"/><Relationship Id="rId10" Type="http://schemas.openxmlformats.org/officeDocument/2006/relationships/image" Target="../media/image39.png"/><Relationship Id="rId4" Type="http://schemas.openxmlformats.org/officeDocument/2006/relationships/image" Target="../media/image68.png"/><Relationship Id="rId9" Type="http://schemas.openxmlformats.org/officeDocument/2006/relationships/image" Target="../media/image6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3" Type="http://schemas.openxmlformats.org/officeDocument/2006/relationships/image" Target="../media/image73.jpeg"/><Relationship Id="rId7" Type="http://schemas.openxmlformats.org/officeDocument/2006/relationships/image" Target="../media/image77.jpeg"/><Relationship Id="rId2" Type="http://schemas.openxmlformats.org/officeDocument/2006/relationships/image" Target="../media/image72.png"/><Relationship Id="rId1" Type="http://schemas.openxmlformats.org/officeDocument/2006/relationships/image" Target="../media/image1.png"/><Relationship Id="rId6" Type="http://schemas.openxmlformats.org/officeDocument/2006/relationships/image" Target="../media/image76.jpeg"/><Relationship Id="rId5" Type="http://schemas.openxmlformats.org/officeDocument/2006/relationships/image" Target="../media/image75.jpeg"/><Relationship Id="rId4" Type="http://schemas.openxmlformats.org/officeDocument/2006/relationships/image" Target="../media/image7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eg"/><Relationship Id="rId3" Type="http://schemas.openxmlformats.org/officeDocument/2006/relationships/image" Target="../media/image80.jpeg"/><Relationship Id="rId7" Type="http://schemas.openxmlformats.org/officeDocument/2006/relationships/image" Target="../media/image84.jpeg"/><Relationship Id="rId2" Type="http://schemas.openxmlformats.org/officeDocument/2006/relationships/image" Target="../media/image79.png"/><Relationship Id="rId1" Type="http://schemas.openxmlformats.org/officeDocument/2006/relationships/image" Target="../media/image1.png"/><Relationship Id="rId6" Type="http://schemas.openxmlformats.org/officeDocument/2006/relationships/image" Target="../media/image83.jpeg"/><Relationship Id="rId5" Type="http://schemas.openxmlformats.org/officeDocument/2006/relationships/image" Target="../media/image82.jpeg"/><Relationship Id="rId4" Type="http://schemas.openxmlformats.org/officeDocument/2006/relationships/image" Target="../media/image81.jpeg"/><Relationship Id="rId9" Type="http://schemas.openxmlformats.org/officeDocument/2006/relationships/image" Target="../media/image8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87.png"/><Relationship Id="rId1" Type="http://schemas.openxmlformats.org/officeDocument/2006/relationships/image" Target="../media/image1.png"/><Relationship Id="rId4" Type="http://schemas.openxmlformats.org/officeDocument/2006/relationships/image" Target="../media/image8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jpeg"/><Relationship Id="rId7" Type="http://schemas.openxmlformats.org/officeDocument/2006/relationships/image" Target="../media/image94.jpeg"/><Relationship Id="rId2" Type="http://schemas.openxmlformats.org/officeDocument/2006/relationships/image" Target="../media/image89.jpeg"/><Relationship Id="rId1" Type="http://schemas.openxmlformats.org/officeDocument/2006/relationships/image" Target="../media/image1.png"/><Relationship Id="rId6" Type="http://schemas.openxmlformats.org/officeDocument/2006/relationships/image" Target="../media/image93.jpeg"/><Relationship Id="rId5" Type="http://schemas.openxmlformats.org/officeDocument/2006/relationships/image" Target="../media/image92.jpeg"/><Relationship Id="rId4" Type="http://schemas.openxmlformats.org/officeDocument/2006/relationships/image" Target="../media/image9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342900</xdr:colOff>
      <xdr:row>0</xdr:row>
      <xdr:rowOff>7620</xdr:rowOff>
    </xdr:to>
    <xdr:pic>
      <xdr:nvPicPr>
        <xdr:cNvPr id="2162" name="Рисунок 4">
          <a:extLst>
            <a:ext uri="{FF2B5EF4-FFF2-40B4-BE49-F238E27FC236}">
              <a16:creationId xmlns:a16="http://schemas.microsoft.com/office/drawing/2014/main" id="{39BD06D5-DFE1-4781-A8EE-2F4EBC635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768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12</xdr:row>
      <xdr:rowOff>45720</xdr:rowOff>
    </xdr:from>
    <xdr:to>
      <xdr:col>1</xdr:col>
      <xdr:colOff>990600</xdr:colOff>
      <xdr:row>12</xdr:row>
      <xdr:rowOff>1485900</xdr:rowOff>
    </xdr:to>
    <xdr:pic>
      <xdr:nvPicPr>
        <xdr:cNvPr id="2163" name="Рисунок 5" descr="Сандра (Катрин) 716 глухой.png">
          <a:extLst>
            <a:ext uri="{FF2B5EF4-FFF2-40B4-BE49-F238E27FC236}">
              <a16:creationId xmlns:a16="http://schemas.microsoft.com/office/drawing/2014/main" id="{3164D0A6-D028-4428-B0AF-E14A01479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" y="9410700"/>
          <a:ext cx="8077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10</xdr:row>
      <xdr:rowOff>45720</xdr:rowOff>
    </xdr:from>
    <xdr:to>
      <xdr:col>1</xdr:col>
      <xdr:colOff>1005840</xdr:colOff>
      <xdr:row>10</xdr:row>
      <xdr:rowOff>1485900</xdr:rowOff>
    </xdr:to>
    <xdr:pic>
      <xdr:nvPicPr>
        <xdr:cNvPr id="2164" name="Рисунок 6" descr="София (Каролина) 716 глухой.png">
          <a:extLst>
            <a:ext uri="{FF2B5EF4-FFF2-40B4-BE49-F238E27FC236}">
              <a16:creationId xmlns:a16="http://schemas.microsoft.com/office/drawing/2014/main" id="{93B5BEE2-8149-40E1-9889-446ECA80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7635240"/>
          <a:ext cx="8077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6</xdr:row>
      <xdr:rowOff>45720</xdr:rowOff>
    </xdr:from>
    <xdr:to>
      <xdr:col>1</xdr:col>
      <xdr:colOff>990600</xdr:colOff>
      <xdr:row>6</xdr:row>
      <xdr:rowOff>1485900</xdr:rowOff>
    </xdr:to>
    <xdr:pic>
      <xdr:nvPicPr>
        <xdr:cNvPr id="2165" name="Рисунок 7" descr="Флора 716 глухой.png">
          <a:extLst>
            <a:ext uri="{FF2B5EF4-FFF2-40B4-BE49-F238E27FC236}">
              <a16:creationId xmlns:a16="http://schemas.microsoft.com/office/drawing/2014/main" id="{D0751427-037B-45D3-9930-5AD2D539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" y="4084320"/>
          <a:ext cx="8077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1104900</xdr:colOff>
      <xdr:row>12</xdr:row>
      <xdr:rowOff>38100</xdr:rowOff>
    </xdr:from>
    <xdr:to>
      <xdr:col>1</xdr:col>
      <xdr:colOff>1912620</xdr:colOff>
      <xdr:row>12</xdr:row>
      <xdr:rowOff>1478280</xdr:rowOff>
    </xdr:to>
    <xdr:pic>
      <xdr:nvPicPr>
        <xdr:cNvPr id="2166" name="Рисунок 8" descr="Сандра (Катрин) 716 витраж.png">
          <a:extLst>
            <a:ext uri="{FF2B5EF4-FFF2-40B4-BE49-F238E27FC236}">
              <a16:creationId xmlns:a16="http://schemas.microsoft.com/office/drawing/2014/main" id="{08E56E80-26CD-412D-9560-86FA9092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9403080"/>
          <a:ext cx="8077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1104900</xdr:colOff>
      <xdr:row>10</xdr:row>
      <xdr:rowOff>45720</xdr:rowOff>
    </xdr:from>
    <xdr:to>
      <xdr:col>1</xdr:col>
      <xdr:colOff>1912620</xdr:colOff>
      <xdr:row>10</xdr:row>
      <xdr:rowOff>1485900</xdr:rowOff>
    </xdr:to>
    <xdr:pic>
      <xdr:nvPicPr>
        <xdr:cNvPr id="2167" name="Рисунок 8" descr="София (Каролина) 716 витраж.png">
          <a:extLst>
            <a:ext uri="{FF2B5EF4-FFF2-40B4-BE49-F238E27FC236}">
              <a16:creationId xmlns:a16="http://schemas.microsoft.com/office/drawing/2014/main" id="{AB047AAC-5CBD-4766-A8CA-147EDB85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7635240"/>
          <a:ext cx="8077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1127760</xdr:colOff>
      <xdr:row>6</xdr:row>
      <xdr:rowOff>60960</xdr:rowOff>
    </xdr:from>
    <xdr:to>
      <xdr:col>1</xdr:col>
      <xdr:colOff>1950720</xdr:colOff>
      <xdr:row>6</xdr:row>
      <xdr:rowOff>1501140</xdr:rowOff>
    </xdr:to>
    <xdr:pic>
      <xdr:nvPicPr>
        <xdr:cNvPr id="2168" name="Рисунок 9" descr="Флора 716 витраж.png">
          <a:extLst>
            <a:ext uri="{FF2B5EF4-FFF2-40B4-BE49-F238E27FC236}">
              <a16:creationId xmlns:a16="http://schemas.microsoft.com/office/drawing/2014/main" id="{B92DD7C0-D53F-4F60-958C-79A94674A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" y="4099560"/>
          <a:ext cx="82296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</xdr:colOff>
      <xdr:row>2</xdr:row>
      <xdr:rowOff>45720</xdr:rowOff>
    </xdr:from>
    <xdr:to>
      <xdr:col>1</xdr:col>
      <xdr:colOff>952500</xdr:colOff>
      <xdr:row>2</xdr:row>
      <xdr:rowOff>1485900</xdr:rowOff>
    </xdr:to>
    <xdr:pic>
      <xdr:nvPicPr>
        <xdr:cNvPr id="2169" name="Рисунок 10" descr="Карандаш.1.png">
          <a:extLst>
            <a:ext uri="{FF2B5EF4-FFF2-40B4-BE49-F238E27FC236}">
              <a16:creationId xmlns:a16="http://schemas.microsoft.com/office/drawing/2014/main" id="{E3BC9DF0-9F08-49DF-8931-B5567F805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33400"/>
          <a:ext cx="82296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14</xdr:row>
      <xdr:rowOff>45720</xdr:rowOff>
    </xdr:from>
    <xdr:to>
      <xdr:col>1</xdr:col>
      <xdr:colOff>1562100</xdr:colOff>
      <xdr:row>14</xdr:row>
      <xdr:rowOff>1485900</xdr:rowOff>
    </xdr:to>
    <xdr:pic>
      <xdr:nvPicPr>
        <xdr:cNvPr id="2170" name="Рисунок 11" descr="Моника.jpg">
          <a:extLst>
            <a:ext uri="{FF2B5EF4-FFF2-40B4-BE49-F238E27FC236}">
              <a16:creationId xmlns:a16="http://schemas.microsoft.com/office/drawing/2014/main" id="{66D38686-2B7B-4B0C-8D26-AF487CF7C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186160"/>
          <a:ext cx="101346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16</xdr:row>
      <xdr:rowOff>60960</xdr:rowOff>
    </xdr:from>
    <xdr:to>
      <xdr:col>1</xdr:col>
      <xdr:colOff>1508760</xdr:colOff>
      <xdr:row>16</xdr:row>
      <xdr:rowOff>1501140</xdr:rowOff>
    </xdr:to>
    <xdr:pic>
      <xdr:nvPicPr>
        <xdr:cNvPr id="2171" name="Рисунок 12" descr="Диана.jpg">
          <a:extLst>
            <a:ext uri="{FF2B5EF4-FFF2-40B4-BE49-F238E27FC236}">
              <a16:creationId xmlns:a16="http://schemas.microsoft.com/office/drawing/2014/main" id="{23F07620-6E94-412D-95AC-11F14FCE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976860"/>
          <a:ext cx="9601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18</xdr:row>
      <xdr:rowOff>45720</xdr:rowOff>
    </xdr:from>
    <xdr:to>
      <xdr:col>1</xdr:col>
      <xdr:colOff>1508760</xdr:colOff>
      <xdr:row>18</xdr:row>
      <xdr:rowOff>1485900</xdr:rowOff>
    </xdr:to>
    <xdr:pic>
      <xdr:nvPicPr>
        <xdr:cNvPr id="2172" name="Рисунок 13" descr="Марта.jpg">
          <a:extLst>
            <a:ext uri="{FF2B5EF4-FFF2-40B4-BE49-F238E27FC236}">
              <a16:creationId xmlns:a16="http://schemas.microsoft.com/office/drawing/2014/main" id="{872EC229-3355-4851-ABE8-E60FCD8E2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" y="14737080"/>
          <a:ext cx="95250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1104900</xdr:colOff>
      <xdr:row>2</xdr:row>
      <xdr:rowOff>45720</xdr:rowOff>
    </xdr:from>
    <xdr:to>
      <xdr:col>1</xdr:col>
      <xdr:colOff>1912620</xdr:colOff>
      <xdr:row>2</xdr:row>
      <xdr:rowOff>1485900</xdr:rowOff>
    </xdr:to>
    <xdr:pic>
      <xdr:nvPicPr>
        <xdr:cNvPr id="2173" name="Рисунок 14" descr="Ока ящик.png">
          <a:extLst>
            <a:ext uri="{FF2B5EF4-FFF2-40B4-BE49-F238E27FC236}">
              <a16:creationId xmlns:a16="http://schemas.microsoft.com/office/drawing/2014/main" id="{8488FB1A-B869-4455-A89C-0CB33661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533400"/>
          <a:ext cx="8077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1104900</xdr:colOff>
      <xdr:row>4</xdr:row>
      <xdr:rowOff>45720</xdr:rowOff>
    </xdr:from>
    <xdr:to>
      <xdr:col>1</xdr:col>
      <xdr:colOff>1912620</xdr:colOff>
      <xdr:row>4</xdr:row>
      <xdr:rowOff>1485900</xdr:rowOff>
    </xdr:to>
    <xdr:pic>
      <xdr:nvPicPr>
        <xdr:cNvPr id="2174" name="Рисунок 15" descr="Нева с ящиком.png">
          <a:extLst>
            <a:ext uri="{FF2B5EF4-FFF2-40B4-BE49-F238E27FC236}">
              <a16:creationId xmlns:a16="http://schemas.microsoft.com/office/drawing/2014/main" id="{56EF757F-6861-4D3B-9C25-441AB3AF9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2308860"/>
          <a:ext cx="8077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144780</xdr:colOff>
      <xdr:row>4</xdr:row>
      <xdr:rowOff>45720</xdr:rowOff>
    </xdr:from>
    <xdr:to>
      <xdr:col>1</xdr:col>
      <xdr:colOff>967740</xdr:colOff>
      <xdr:row>4</xdr:row>
      <xdr:rowOff>1485900</xdr:rowOff>
    </xdr:to>
    <xdr:pic>
      <xdr:nvPicPr>
        <xdr:cNvPr id="2175" name="Рисунок 16" descr="НЕВА.png">
          <a:extLst>
            <a:ext uri="{FF2B5EF4-FFF2-40B4-BE49-F238E27FC236}">
              <a16:creationId xmlns:a16="http://schemas.microsoft.com/office/drawing/2014/main" id="{CEA44575-1263-47FE-BA76-8DD2D17E0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2308860"/>
          <a:ext cx="82296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22</xdr:row>
      <xdr:rowOff>60960</xdr:rowOff>
    </xdr:from>
    <xdr:to>
      <xdr:col>1</xdr:col>
      <xdr:colOff>1958340</xdr:colOff>
      <xdr:row>22</xdr:row>
      <xdr:rowOff>1470660</xdr:rowOff>
    </xdr:to>
    <xdr:pic>
      <xdr:nvPicPr>
        <xdr:cNvPr id="2176" name="Picture 8">
          <a:extLst>
            <a:ext uri="{FF2B5EF4-FFF2-40B4-BE49-F238E27FC236}">
              <a16:creationId xmlns:a16="http://schemas.microsoft.com/office/drawing/2014/main" id="{36683F08-CB47-4CCD-98B9-837BFFB9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303240"/>
          <a:ext cx="1714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213360</xdr:colOff>
      <xdr:row>24</xdr:row>
      <xdr:rowOff>76200</xdr:rowOff>
    </xdr:from>
    <xdr:to>
      <xdr:col>1</xdr:col>
      <xdr:colOff>1927860</xdr:colOff>
      <xdr:row>24</xdr:row>
      <xdr:rowOff>1485900</xdr:rowOff>
    </xdr:to>
    <xdr:pic>
      <xdr:nvPicPr>
        <xdr:cNvPr id="2177" name="Picture 8">
          <a:extLst>
            <a:ext uri="{FF2B5EF4-FFF2-40B4-BE49-F238E27FC236}">
              <a16:creationId xmlns:a16="http://schemas.microsoft.com/office/drawing/2014/main" id="{1864FE5E-9F8F-4FAD-8786-EA36AFE35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20093940"/>
          <a:ext cx="1714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251460</xdr:colOff>
      <xdr:row>20</xdr:row>
      <xdr:rowOff>45720</xdr:rowOff>
    </xdr:from>
    <xdr:to>
      <xdr:col>1</xdr:col>
      <xdr:colOff>1036320</xdr:colOff>
      <xdr:row>20</xdr:row>
      <xdr:rowOff>1455420</xdr:rowOff>
    </xdr:to>
    <xdr:pic>
      <xdr:nvPicPr>
        <xdr:cNvPr id="2178" name="Picture 34" descr="https://bobr-fasad.ru/images/fasads/selena_gl.png">
          <a:extLst>
            <a:ext uri="{FF2B5EF4-FFF2-40B4-BE49-F238E27FC236}">
              <a16:creationId xmlns:a16="http://schemas.microsoft.com/office/drawing/2014/main" id="{24A6BD05-4FB4-4FA5-8CF5-66DE212C4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16512540"/>
          <a:ext cx="78486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1097280</xdr:colOff>
      <xdr:row>20</xdr:row>
      <xdr:rowOff>60960</xdr:rowOff>
    </xdr:from>
    <xdr:to>
      <xdr:col>1</xdr:col>
      <xdr:colOff>1866900</xdr:colOff>
      <xdr:row>20</xdr:row>
      <xdr:rowOff>1455420</xdr:rowOff>
    </xdr:to>
    <xdr:pic>
      <xdr:nvPicPr>
        <xdr:cNvPr id="2179" name="Picture 35" descr="https://bobr-fasad.ru/images/fasads/selena_st.png">
          <a:extLst>
            <a:ext uri="{FF2B5EF4-FFF2-40B4-BE49-F238E27FC236}">
              <a16:creationId xmlns:a16="http://schemas.microsoft.com/office/drawing/2014/main" id="{EBE6EE30-D1BB-4FD9-8493-382289AEC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740" y="16527780"/>
          <a:ext cx="769620" cy="139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8</xdr:row>
      <xdr:rowOff>60960</xdr:rowOff>
    </xdr:from>
    <xdr:to>
      <xdr:col>1</xdr:col>
      <xdr:colOff>960120</xdr:colOff>
      <xdr:row>8</xdr:row>
      <xdr:rowOff>1470660</xdr:rowOff>
    </xdr:to>
    <xdr:pic>
      <xdr:nvPicPr>
        <xdr:cNvPr id="2180" name="Picture 54" descr="https://bobr-fasad.ru/images/fasads/MilanaN_gl.png">
          <a:extLst>
            <a:ext uri="{FF2B5EF4-FFF2-40B4-BE49-F238E27FC236}">
              <a16:creationId xmlns:a16="http://schemas.microsoft.com/office/drawing/2014/main" id="{2F3F54DF-030E-4CE6-B6DC-8EA722C4A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875020"/>
          <a:ext cx="79248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1066800</xdr:colOff>
      <xdr:row>8</xdr:row>
      <xdr:rowOff>60960</xdr:rowOff>
    </xdr:from>
    <xdr:to>
      <xdr:col>1</xdr:col>
      <xdr:colOff>1866900</xdr:colOff>
      <xdr:row>8</xdr:row>
      <xdr:rowOff>1478280</xdr:rowOff>
    </xdr:to>
    <xdr:pic>
      <xdr:nvPicPr>
        <xdr:cNvPr id="2181" name="Picture 55" descr="https://bobr-fasad.ru/images/fasads/MilanaN_st.png">
          <a:extLst>
            <a:ext uri="{FF2B5EF4-FFF2-40B4-BE49-F238E27FC236}">
              <a16:creationId xmlns:a16="http://schemas.microsoft.com/office/drawing/2014/main" id="{6F411857-780B-4121-A0A7-EDD2A5F05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5875020"/>
          <a:ext cx="8001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647700</xdr:colOff>
      <xdr:row>0</xdr:row>
      <xdr:rowOff>0</xdr:rowOff>
    </xdr:from>
    <xdr:to>
      <xdr:col>10</xdr:col>
      <xdr:colOff>342900</xdr:colOff>
      <xdr:row>0</xdr:row>
      <xdr:rowOff>7620</xdr:rowOff>
    </xdr:to>
    <xdr:pic>
      <xdr:nvPicPr>
        <xdr:cNvPr id="11331" name="Рисунок 1">
          <a:extLst>
            <a:ext uri="{FF2B5EF4-FFF2-40B4-BE49-F238E27FC236}">
              <a16:creationId xmlns:a16="http://schemas.microsoft.com/office/drawing/2014/main" id="{8F9CE9DD-0249-4C3A-BCD3-6D4508D23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448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15</xdr:row>
      <xdr:rowOff>0</xdr:rowOff>
    </xdr:from>
    <xdr:to>
      <xdr:col>1</xdr:col>
      <xdr:colOff>685800</xdr:colOff>
      <xdr:row>15</xdr:row>
      <xdr:rowOff>7620</xdr:rowOff>
    </xdr:to>
    <xdr:pic>
      <xdr:nvPicPr>
        <xdr:cNvPr id="11332" name="Рисунок 2">
          <a:extLst>
            <a:ext uri="{FF2B5EF4-FFF2-40B4-BE49-F238E27FC236}">
              <a16:creationId xmlns:a16="http://schemas.microsoft.com/office/drawing/2014/main" id="{CB8B0FAC-AB0F-4EE5-B1AB-8CEE1049E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2458700"/>
          <a:ext cx="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365760</xdr:colOff>
      <xdr:row>15</xdr:row>
      <xdr:rowOff>7620</xdr:rowOff>
    </xdr:to>
    <xdr:pic>
      <xdr:nvPicPr>
        <xdr:cNvPr id="11333" name="Рисунок 3">
          <a:extLst>
            <a:ext uri="{FF2B5EF4-FFF2-40B4-BE49-F238E27FC236}">
              <a16:creationId xmlns:a16="http://schemas.microsoft.com/office/drawing/2014/main" id="{D31DF963-B698-405F-A753-29B3AC2C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2458700"/>
          <a:ext cx="36576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365760</xdr:colOff>
      <xdr:row>15</xdr:row>
      <xdr:rowOff>7620</xdr:rowOff>
    </xdr:to>
    <xdr:pic>
      <xdr:nvPicPr>
        <xdr:cNvPr id="11334" name="Рисунок 3">
          <a:extLst>
            <a:ext uri="{FF2B5EF4-FFF2-40B4-BE49-F238E27FC236}">
              <a16:creationId xmlns:a16="http://schemas.microsoft.com/office/drawing/2014/main" id="{C6E486E4-FF89-4AF9-A54E-1BB417F88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2458700"/>
          <a:ext cx="36576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693420</xdr:colOff>
      <xdr:row>2</xdr:row>
      <xdr:rowOff>160020</xdr:rowOff>
    </xdr:from>
    <xdr:to>
      <xdr:col>1</xdr:col>
      <xdr:colOff>1653540</xdr:colOff>
      <xdr:row>2</xdr:row>
      <xdr:rowOff>1584960</xdr:rowOff>
    </xdr:to>
    <xdr:pic>
      <xdr:nvPicPr>
        <xdr:cNvPr id="11335" name="Рисунок 12" descr="НАТА_RAL2009_матовый.png">
          <a:extLst>
            <a:ext uri="{FF2B5EF4-FFF2-40B4-BE49-F238E27FC236}">
              <a16:creationId xmlns:a16="http://schemas.microsoft.com/office/drawing/2014/main" id="{383072F0-0149-4863-9C47-303A8066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647700"/>
          <a:ext cx="96012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701040</xdr:colOff>
      <xdr:row>2</xdr:row>
      <xdr:rowOff>1821180</xdr:rowOff>
    </xdr:from>
    <xdr:to>
      <xdr:col>1</xdr:col>
      <xdr:colOff>1661160</xdr:colOff>
      <xdr:row>2</xdr:row>
      <xdr:rowOff>2202180</xdr:rowOff>
    </xdr:to>
    <xdr:pic>
      <xdr:nvPicPr>
        <xdr:cNvPr id="11336" name="Рисунок 13" descr="НАТА_RAL2009_матовый.png">
          <a:extLst>
            <a:ext uri="{FF2B5EF4-FFF2-40B4-BE49-F238E27FC236}">
              <a16:creationId xmlns:a16="http://schemas.microsoft.com/office/drawing/2014/main" id="{38E67F07-6762-44EF-9111-8AC32A0F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308860"/>
          <a:ext cx="9601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624840</xdr:colOff>
      <xdr:row>5</xdr:row>
      <xdr:rowOff>1813560</xdr:rowOff>
    </xdr:from>
    <xdr:to>
      <xdr:col>1</xdr:col>
      <xdr:colOff>1584960</xdr:colOff>
      <xdr:row>5</xdr:row>
      <xdr:rowOff>2202180</xdr:rowOff>
    </xdr:to>
    <xdr:pic>
      <xdr:nvPicPr>
        <xdr:cNvPr id="11337" name="Рисунок 10" descr="НАТА_RAL2009_глянец.png">
          <a:extLst>
            <a:ext uri="{FF2B5EF4-FFF2-40B4-BE49-F238E27FC236}">
              <a16:creationId xmlns:a16="http://schemas.microsoft.com/office/drawing/2014/main" id="{F5E99B90-0CD1-480B-8725-44A7F222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7246620"/>
          <a:ext cx="9601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624840</xdr:colOff>
      <xdr:row>3</xdr:row>
      <xdr:rowOff>457200</xdr:rowOff>
    </xdr:from>
    <xdr:to>
      <xdr:col>1</xdr:col>
      <xdr:colOff>1554480</xdr:colOff>
      <xdr:row>4</xdr:row>
      <xdr:rowOff>632460</xdr:rowOff>
    </xdr:to>
    <xdr:pic>
      <xdr:nvPicPr>
        <xdr:cNvPr id="11338" name="Рисунок 15" descr="гнутый Ната.png">
          <a:extLst>
            <a:ext uri="{FF2B5EF4-FFF2-40B4-BE49-F238E27FC236}">
              <a16:creationId xmlns:a16="http://schemas.microsoft.com/office/drawing/2014/main" id="{40AF786D-2D1F-4040-B450-737BA1B5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345180"/>
          <a:ext cx="9296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152400</xdr:rowOff>
    </xdr:from>
    <xdr:to>
      <xdr:col>1</xdr:col>
      <xdr:colOff>1508760</xdr:colOff>
      <xdr:row>8</xdr:row>
      <xdr:rowOff>1592580</xdr:rowOff>
    </xdr:to>
    <xdr:pic>
      <xdr:nvPicPr>
        <xdr:cNvPr id="11339" name="Рисунок 11" descr="гнутый Ната.png">
          <a:extLst>
            <a:ext uri="{FF2B5EF4-FFF2-40B4-BE49-F238E27FC236}">
              <a16:creationId xmlns:a16="http://schemas.microsoft.com/office/drawing/2014/main" id="{F3682FF3-9145-4054-848C-85B9C4EA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9144000"/>
          <a:ext cx="93726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640080</xdr:colOff>
      <xdr:row>5</xdr:row>
      <xdr:rowOff>205740</xdr:rowOff>
    </xdr:from>
    <xdr:to>
      <xdr:col>1</xdr:col>
      <xdr:colOff>1592580</xdr:colOff>
      <xdr:row>5</xdr:row>
      <xdr:rowOff>1653540</xdr:rowOff>
    </xdr:to>
    <xdr:pic>
      <xdr:nvPicPr>
        <xdr:cNvPr id="11340" name="Рисунок 14" descr="НАТА_RAL2009_глянец.png">
          <a:extLst>
            <a:ext uri="{FF2B5EF4-FFF2-40B4-BE49-F238E27FC236}">
              <a16:creationId xmlns:a16="http://schemas.microsoft.com/office/drawing/2014/main" id="{28C5EA81-1C3F-4437-98F2-9188D6EE9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5638800"/>
          <a:ext cx="9525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624840</xdr:colOff>
      <xdr:row>6</xdr:row>
      <xdr:rowOff>0</xdr:rowOff>
    </xdr:from>
    <xdr:to>
      <xdr:col>1</xdr:col>
      <xdr:colOff>1584960</xdr:colOff>
      <xdr:row>6</xdr:row>
      <xdr:rowOff>0</xdr:rowOff>
    </xdr:to>
    <xdr:pic>
      <xdr:nvPicPr>
        <xdr:cNvPr id="11341" name="Рисунок 16" descr="НАТА_RAL2009_глянец.png">
          <a:extLst>
            <a:ext uri="{FF2B5EF4-FFF2-40B4-BE49-F238E27FC236}">
              <a16:creationId xmlns:a16="http://schemas.microsoft.com/office/drawing/2014/main" id="{1AC74DCE-C105-49E7-80C5-779798FB8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797052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342900</xdr:colOff>
      <xdr:row>0</xdr:row>
      <xdr:rowOff>7620</xdr:rowOff>
    </xdr:to>
    <xdr:pic>
      <xdr:nvPicPr>
        <xdr:cNvPr id="12337" name="Рисунок 1">
          <a:extLst>
            <a:ext uri="{FF2B5EF4-FFF2-40B4-BE49-F238E27FC236}">
              <a16:creationId xmlns:a16="http://schemas.microsoft.com/office/drawing/2014/main" id="{DA1386B1-91E6-4D48-A8BA-7CD44035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42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24</xdr:row>
      <xdr:rowOff>0</xdr:rowOff>
    </xdr:from>
    <xdr:to>
      <xdr:col>0</xdr:col>
      <xdr:colOff>685800</xdr:colOff>
      <xdr:row>24</xdr:row>
      <xdr:rowOff>7620</xdr:rowOff>
    </xdr:to>
    <xdr:pic>
      <xdr:nvPicPr>
        <xdr:cNvPr id="12338" name="Рисунок 2">
          <a:extLst>
            <a:ext uri="{FF2B5EF4-FFF2-40B4-BE49-F238E27FC236}">
              <a16:creationId xmlns:a16="http://schemas.microsoft.com/office/drawing/2014/main" id="{4D3299BE-6360-4F6C-9BB0-7B6D5084B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717280"/>
          <a:ext cx="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365760</xdr:colOff>
      <xdr:row>24</xdr:row>
      <xdr:rowOff>7620</xdr:rowOff>
    </xdr:to>
    <xdr:pic>
      <xdr:nvPicPr>
        <xdr:cNvPr id="12339" name="Рисунок 3">
          <a:extLst>
            <a:ext uri="{FF2B5EF4-FFF2-40B4-BE49-F238E27FC236}">
              <a16:creationId xmlns:a16="http://schemas.microsoft.com/office/drawing/2014/main" id="{BE430C65-9828-4E2E-8808-631BA7C41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17280"/>
          <a:ext cx="36576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365760</xdr:colOff>
      <xdr:row>24</xdr:row>
      <xdr:rowOff>7620</xdr:rowOff>
    </xdr:to>
    <xdr:pic>
      <xdr:nvPicPr>
        <xdr:cNvPr id="12340" name="Рисунок 3">
          <a:extLst>
            <a:ext uri="{FF2B5EF4-FFF2-40B4-BE49-F238E27FC236}">
              <a16:creationId xmlns:a16="http://schemas.microsoft.com/office/drawing/2014/main" id="{559F0EB7-7227-4602-B7D1-E97407847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17280"/>
          <a:ext cx="36576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624840</xdr:colOff>
      <xdr:row>3</xdr:row>
      <xdr:rowOff>0</xdr:rowOff>
    </xdr:from>
    <xdr:to>
      <xdr:col>1</xdr:col>
      <xdr:colOff>0</xdr:colOff>
      <xdr:row>3</xdr:row>
      <xdr:rowOff>0</xdr:rowOff>
    </xdr:to>
    <xdr:pic>
      <xdr:nvPicPr>
        <xdr:cNvPr id="12341" name="Рисунок 11" descr="НАТА_RAL2009_глянец.png">
          <a:extLst>
            <a:ext uri="{FF2B5EF4-FFF2-40B4-BE49-F238E27FC236}">
              <a16:creationId xmlns:a16="http://schemas.microsoft.com/office/drawing/2014/main" id="{FDA9C353-E79A-4FB8-8BEE-9BC818EFA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1049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3</xdr:row>
      <xdr:rowOff>190500</xdr:rowOff>
    </xdr:from>
    <xdr:to>
      <xdr:col>0</xdr:col>
      <xdr:colOff>1303020</xdr:colOff>
      <xdr:row>4</xdr:row>
      <xdr:rowOff>617220</xdr:rowOff>
    </xdr:to>
    <xdr:pic>
      <xdr:nvPicPr>
        <xdr:cNvPr id="12342" name="Рисунок 13" descr="DSC_0299_1.png">
          <a:extLst>
            <a:ext uri="{FF2B5EF4-FFF2-40B4-BE49-F238E27FC236}">
              <a16:creationId xmlns:a16="http://schemas.microsoft.com/office/drawing/2014/main" id="{9E2BB66E-62C3-4A65-A7B2-1C95D644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1295400"/>
          <a:ext cx="95250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624840</xdr:colOff>
      <xdr:row>6</xdr:row>
      <xdr:rowOff>0</xdr:rowOff>
    </xdr:from>
    <xdr:to>
      <xdr:col>1</xdr:col>
      <xdr:colOff>0</xdr:colOff>
      <xdr:row>6</xdr:row>
      <xdr:rowOff>0</xdr:rowOff>
    </xdr:to>
    <xdr:pic>
      <xdr:nvPicPr>
        <xdr:cNvPr id="12343" name="Рисунок 7" descr="НАТА_RAL2009_глянец.png">
          <a:extLst>
            <a:ext uri="{FF2B5EF4-FFF2-40B4-BE49-F238E27FC236}">
              <a16:creationId xmlns:a16="http://schemas.microsoft.com/office/drawing/2014/main" id="{A00E808A-23F0-4559-A7E4-BABD6EDB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76428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6</xdr:row>
      <xdr:rowOff>152400</xdr:rowOff>
    </xdr:from>
    <xdr:to>
      <xdr:col>0</xdr:col>
      <xdr:colOff>1295400</xdr:colOff>
      <xdr:row>7</xdr:row>
      <xdr:rowOff>579120</xdr:rowOff>
    </xdr:to>
    <xdr:pic>
      <xdr:nvPicPr>
        <xdr:cNvPr id="12344" name="Рисунок 12" descr="DSC_0299_1 без ручки.png">
          <a:extLst>
            <a:ext uri="{FF2B5EF4-FFF2-40B4-BE49-F238E27FC236}">
              <a16:creationId xmlns:a16="http://schemas.microsoft.com/office/drawing/2014/main" id="{CC4CCA51-8EC9-4212-8D36-AC4F488E1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3916680"/>
          <a:ext cx="94488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342900</xdr:colOff>
      <xdr:row>0</xdr:row>
      <xdr:rowOff>7620</xdr:rowOff>
    </xdr:to>
    <xdr:pic>
      <xdr:nvPicPr>
        <xdr:cNvPr id="1085" name="Рисунок 4">
          <a:extLst>
            <a:ext uri="{FF2B5EF4-FFF2-40B4-BE49-F238E27FC236}">
              <a16:creationId xmlns:a16="http://schemas.microsoft.com/office/drawing/2014/main" id="{B96BC532-31AB-4776-979A-6D93909B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358140</xdr:colOff>
      <xdr:row>7</xdr:row>
      <xdr:rowOff>7620</xdr:rowOff>
    </xdr:to>
    <xdr:pic>
      <xdr:nvPicPr>
        <xdr:cNvPr id="1086" name="Рисунок 13">
          <a:extLst>
            <a:ext uri="{FF2B5EF4-FFF2-40B4-BE49-F238E27FC236}">
              <a16:creationId xmlns:a16="http://schemas.microsoft.com/office/drawing/2014/main" id="{28D64AB9-462B-4057-AAFF-C13135A7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774192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358140</xdr:colOff>
      <xdr:row>7</xdr:row>
      <xdr:rowOff>7620</xdr:rowOff>
    </xdr:to>
    <xdr:pic>
      <xdr:nvPicPr>
        <xdr:cNvPr id="1087" name="Рисунок 3">
          <a:extLst>
            <a:ext uri="{FF2B5EF4-FFF2-40B4-BE49-F238E27FC236}">
              <a16:creationId xmlns:a16="http://schemas.microsoft.com/office/drawing/2014/main" id="{F06E0EAD-B904-4AA8-899F-36A2FA17D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774192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491601</xdr:colOff>
      <xdr:row>4</xdr:row>
      <xdr:rowOff>112059</xdr:rowOff>
    </xdr:from>
    <xdr:to>
      <xdr:col>1</xdr:col>
      <xdr:colOff>1925404</xdr:colOff>
      <xdr:row>4</xdr:row>
      <xdr:rowOff>2447849</xdr:rowOff>
    </xdr:to>
    <xdr:pic>
      <xdr:nvPicPr>
        <xdr:cNvPr id="11" name="Рисунок 10" descr="Седой, темный дуб.png">
          <a:extLst>
            <a:ext uri="{FF2B5EF4-FFF2-40B4-BE49-F238E27FC236}">
              <a16:creationId xmlns:a16="http://schemas.microsoft.com/office/drawing/2014/main" id="{D3BEC862-0E4F-43F3-9A06-CD75F028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r="76350"/>
        <a:stretch>
          <a:fillRect/>
        </a:stretch>
      </xdr:blipFill>
      <xdr:spPr>
        <a:xfrm>
          <a:off x="732117" y="4669118"/>
          <a:ext cx="1357200" cy="233579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407370</xdr:colOff>
      <xdr:row>2</xdr:row>
      <xdr:rowOff>112356</xdr:rowOff>
    </xdr:from>
    <xdr:to>
      <xdr:col>1</xdr:col>
      <xdr:colOff>1847245</xdr:colOff>
      <xdr:row>2</xdr:row>
      <xdr:rowOff>2441146</xdr:rowOff>
    </xdr:to>
    <xdr:pic>
      <xdr:nvPicPr>
        <xdr:cNvPr id="12" name="Рисунок 11" descr="Седой, темный дуб.png">
          <a:extLst>
            <a:ext uri="{FF2B5EF4-FFF2-40B4-BE49-F238E27FC236}">
              <a16:creationId xmlns:a16="http://schemas.microsoft.com/office/drawing/2014/main" id="{AFBF7D06-4E45-4E80-9F6E-446617458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24706" r="49743"/>
        <a:stretch>
          <a:fillRect/>
        </a:stretch>
      </xdr:blipFill>
      <xdr:spPr>
        <a:xfrm>
          <a:off x="1135528" y="590175"/>
          <a:ext cx="1355912" cy="23364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454099</xdr:colOff>
      <xdr:row>3</xdr:row>
      <xdr:rowOff>461121</xdr:rowOff>
    </xdr:from>
    <xdr:to>
      <xdr:col>1</xdr:col>
      <xdr:colOff>1886055</xdr:colOff>
      <xdr:row>3</xdr:row>
      <xdr:rowOff>1047471</xdr:rowOff>
    </xdr:to>
    <xdr:pic>
      <xdr:nvPicPr>
        <xdr:cNvPr id="16" name="Рисунок 15" descr="Седой, темный дуб.png">
          <a:extLst>
            <a:ext uri="{FF2B5EF4-FFF2-40B4-BE49-F238E27FC236}">
              <a16:creationId xmlns:a16="http://schemas.microsoft.com/office/drawing/2014/main" id="{79C30388-B58E-4FF5-9710-00201F25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76230" t="56029" b="19069"/>
        <a:stretch>
          <a:fillRect/>
        </a:stretch>
      </xdr:blipFill>
      <xdr:spPr>
        <a:xfrm>
          <a:off x="702235" y="3503705"/>
          <a:ext cx="1357200" cy="57873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358140</xdr:colOff>
      <xdr:row>7</xdr:row>
      <xdr:rowOff>7620</xdr:rowOff>
    </xdr:to>
    <xdr:pic>
      <xdr:nvPicPr>
        <xdr:cNvPr id="1091" name="Рисунок 16">
          <a:extLst>
            <a:ext uri="{FF2B5EF4-FFF2-40B4-BE49-F238E27FC236}">
              <a16:creationId xmlns:a16="http://schemas.microsoft.com/office/drawing/2014/main" id="{C1014280-55A0-487F-85BB-CAC0AC936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4192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358140</xdr:colOff>
      <xdr:row>7</xdr:row>
      <xdr:rowOff>7620</xdr:rowOff>
    </xdr:to>
    <xdr:pic>
      <xdr:nvPicPr>
        <xdr:cNvPr id="1092" name="Рисунок 3">
          <a:extLst>
            <a:ext uri="{FF2B5EF4-FFF2-40B4-BE49-F238E27FC236}">
              <a16:creationId xmlns:a16="http://schemas.microsoft.com/office/drawing/2014/main" id="{06A65755-A265-4BB4-A0D4-7FC03C50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4192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358140</xdr:colOff>
      <xdr:row>17</xdr:row>
      <xdr:rowOff>7620</xdr:rowOff>
    </xdr:to>
    <xdr:pic>
      <xdr:nvPicPr>
        <xdr:cNvPr id="1093" name="Рисунок 18">
          <a:extLst>
            <a:ext uri="{FF2B5EF4-FFF2-40B4-BE49-F238E27FC236}">
              <a16:creationId xmlns:a16="http://schemas.microsoft.com/office/drawing/2014/main" id="{AF1B354C-C3BA-4E18-B80B-20CF4229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3168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358140</xdr:colOff>
      <xdr:row>17</xdr:row>
      <xdr:rowOff>7620</xdr:rowOff>
    </xdr:to>
    <xdr:pic>
      <xdr:nvPicPr>
        <xdr:cNvPr id="1094" name="Рисунок 3">
          <a:extLst>
            <a:ext uri="{FF2B5EF4-FFF2-40B4-BE49-F238E27FC236}">
              <a16:creationId xmlns:a16="http://schemas.microsoft.com/office/drawing/2014/main" id="{7A6E6B0E-E478-43E6-8BA7-988956DC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3168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342900</xdr:colOff>
      <xdr:row>0</xdr:row>
      <xdr:rowOff>7620</xdr:rowOff>
    </xdr:to>
    <xdr:pic>
      <xdr:nvPicPr>
        <xdr:cNvPr id="13397" name="Рисунок 1">
          <a:extLst>
            <a:ext uri="{FF2B5EF4-FFF2-40B4-BE49-F238E27FC236}">
              <a16:creationId xmlns:a16="http://schemas.microsoft.com/office/drawing/2014/main" id="{C9FF7648-3AF9-4701-9745-71F8AA0D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74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684267</xdr:colOff>
      <xdr:row>2</xdr:row>
      <xdr:rowOff>0</xdr:rowOff>
    </xdr:from>
    <xdr:to>
      <xdr:col>0</xdr:col>
      <xdr:colOff>685015</xdr:colOff>
      <xdr:row>5</xdr:row>
      <xdr:rowOff>114120</xdr:rowOff>
    </xdr:to>
    <xdr:pic>
      <xdr:nvPicPr>
        <xdr:cNvPr id="3" name="Рисунок 2" descr="Лира.png">
          <a:extLst>
            <a:ext uri="{FF2B5EF4-FFF2-40B4-BE49-F238E27FC236}">
              <a16:creationId xmlns:a16="http://schemas.microsoft.com/office/drawing/2014/main" id="{67E71C0C-47CD-4D5B-B777-6A64FDC32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r="83212"/>
        <a:stretch>
          <a:fillRect/>
        </a:stretch>
      </xdr:blipFill>
      <xdr:spPr>
        <a:xfrm>
          <a:off x="901437" y="539979"/>
          <a:ext cx="836704" cy="144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699056</xdr:colOff>
      <xdr:row>6</xdr:row>
      <xdr:rowOff>97470</xdr:rowOff>
    </xdr:from>
    <xdr:to>
      <xdr:col>0</xdr:col>
      <xdr:colOff>700998</xdr:colOff>
      <xdr:row>6</xdr:row>
      <xdr:rowOff>1520382</xdr:rowOff>
    </xdr:to>
    <xdr:pic>
      <xdr:nvPicPr>
        <xdr:cNvPr id="4" name="Рисунок 3" descr="Лира.png">
          <a:extLst>
            <a:ext uri="{FF2B5EF4-FFF2-40B4-BE49-F238E27FC236}">
              <a16:creationId xmlns:a16="http://schemas.microsoft.com/office/drawing/2014/main" id="{4065E376-1C53-49E4-BD0C-A79B5AC94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6788" r="65974"/>
        <a:stretch>
          <a:fillRect/>
        </a:stretch>
      </xdr:blipFill>
      <xdr:spPr>
        <a:xfrm>
          <a:off x="923846" y="4661850"/>
          <a:ext cx="859118" cy="144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759119</xdr:colOff>
      <xdr:row>13</xdr:row>
      <xdr:rowOff>0</xdr:rowOff>
    </xdr:from>
    <xdr:to>
      <xdr:col>0</xdr:col>
      <xdr:colOff>760016</xdr:colOff>
      <xdr:row>20</xdr:row>
      <xdr:rowOff>45583</xdr:rowOff>
    </xdr:to>
    <xdr:pic>
      <xdr:nvPicPr>
        <xdr:cNvPr id="6" name="Рисунок 5" descr="Лира.png">
          <a:extLst>
            <a:ext uri="{FF2B5EF4-FFF2-40B4-BE49-F238E27FC236}">
              <a16:creationId xmlns:a16="http://schemas.microsoft.com/office/drawing/2014/main" id="{F5F31346-A5CE-4010-BF92-AF5EEF5E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68201" r="15610"/>
        <a:stretch>
          <a:fillRect/>
        </a:stretch>
      </xdr:blipFill>
      <xdr:spPr>
        <a:xfrm>
          <a:off x="968669" y="7968780"/>
          <a:ext cx="806823" cy="144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358140</xdr:colOff>
      <xdr:row>15</xdr:row>
      <xdr:rowOff>7620</xdr:rowOff>
    </xdr:to>
    <xdr:pic>
      <xdr:nvPicPr>
        <xdr:cNvPr id="13401" name="Рисунок 6">
          <a:extLst>
            <a:ext uri="{FF2B5EF4-FFF2-40B4-BE49-F238E27FC236}">
              <a16:creationId xmlns:a16="http://schemas.microsoft.com/office/drawing/2014/main" id="{1EE6386A-E77D-42E5-9FEE-79E1B0A3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852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358140</xdr:colOff>
      <xdr:row>15</xdr:row>
      <xdr:rowOff>7620</xdr:rowOff>
    </xdr:to>
    <xdr:pic>
      <xdr:nvPicPr>
        <xdr:cNvPr id="13402" name="Рисунок 3">
          <a:extLst>
            <a:ext uri="{FF2B5EF4-FFF2-40B4-BE49-F238E27FC236}">
              <a16:creationId xmlns:a16="http://schemas.microsoft.com/office/drawing/2014/main" id="{746F3D0D-95CF-4794-B87B-351BDA5F7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852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759119</xdr:colOff>
      <xdr:row>7</xdr:row>
      <xdr:rowOff>89700</xdr:rowOff>
    </xdr:from>
    <xdr:to>
      <xdr:col>0</xdr:col>
      <xdr:colOff>760016</xdr:colOff>
      <xdr:row>10</xdr:row>
      <xdr:rowOff>205016</xdr:rowOff>
    </xdr:to>
    <xdr:pic>
      <xdr:nvPicPr>
        <xdr:cNvPr id="10" name="Рисунок 9" descr="Лира.png">
          <a:extLst>
            <a:ext uri="{FF2B5EF4-FFF2-40B4-BE49-F238E27FC236}">
              <a16:creationId xmlns:a16="http://schemas.microsoft.com/office/drawing/2014/main" id="{B9F71166-D8D2-4CE3-A47C-38B2129A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68201" r="15610"/>
        <a:stretch>
          <a:fillRect/>
        </a:stretch>
      </xdr:blipFill>
      <xdr:spPr>
        <a:xfrm>
          <a:off x="968669" y="6322860"/>
          <a:ext cx="806823" cy="14411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685800</xdr:colOff>
      <xdr:row>13</xdr:row>
      <xdr:rowOff>0</xdr:rowOff>
    </xdr:from>
    <xdr:to>
      <xdr:col>0</xdr:col>
      <xdr:colOff>685800</xdr:colOff>
      <xdr:row>13</xdr:row>
      <xdr:rowOff>7620</xdr:rowOff>
    </xdr:to>
    <xdr:pic>
      <xdr:nvPicPr>
        <xdr:cNvPr id="13404" name="Рисунок 3">
          <a:extLst>
            <a:ext uri="{FF2B5EF4-FFF2-40B4-BE49-F238E27FC236}">
              <a16:creationId xmlns:a16="http://schemas.microsoft.com/office/drawing/2014/main" id="{8C9F56E3-E25A-42E1-8C5A-000261EE0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812280"/>
          <a:ext cx="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796324</xdr:colOff>
      <xdr:row>13</xdr:row>
      <xdr:rowOff>0</xdr:rowOff>
    </xdr:from>
    <xdr:to>
      <xdr:col>0</xdr:col>
      <xdr:colOff>797088</xdr:colOff>
      <xdr:row>20</xdr:row>
      <xdr:rowOff>46800</xdr:rowOff>
    </xdr:to>
    <xdr:pic>
      <xdr:nvPicPr>
        <xdr:cNvPr id="12" name="Рисунок 11" descr="Лира.png">
          <a:extLst>
            <a:ext uri="{FF2B5EF4-FFF2-40B4-BE49-F238E27FC236}">
              <a16:creationId xmlns:a16="http://schemas.microsoft.com/office/drawing/2014/main" id="{00B33500-82EA-47D9-8B53-A002F1C2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84390"/>
        <a:stretch>
          <a:fillRect/>
        </a:stretch>
      </xdr:blipFill>
      <xdr:spPr>
        <a:xfrm>
          <a:off x="1013494" y="9607380"/>
          <a:ext cx="778004" cy="144119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76200</xdr:colOff>
      <xdr:row>8</xdr:row>
      <xdr:rowOff>106680</xdr:rowOff>
    </xdr:from>
    <xdr:to>
      <xdr:col>0</xdr:col>
      <xdr:colOff>1592580</xdr:colOff>
      <xdr:row>10</xdr:row>
      <xdr:rowOff>45720</xdr:rowOff>
    </xdr:to>
    <xdr:pic>
      <xdr:nvPicPr>
        <xdr:cNvPr id="13406" name="Рисунок 12" descr="KatrinRechetka2.png">
          <a:extLst>
            <a:ext uri="{FF2B5EF4-FFF2-40B4-BE49-F238E27FC236}">
              <a16:creationId xmlns:a16="http://schemas.microsoft.com/office/drawing/2014/main" id="{5EC56693-E3E0-4CD7-B732-5D3AC285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09160"/>
          <a:ext cx="151638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</xdr:row>
      <xdr:rowOff>160020</xdr:rowOff>
    </xdr:from>
    <xdr:to>
      <xdr:col>0</xdr:col>
      <xdr:colOff>1341120</xdr:colOff>
      <xdr:row>5</xdr:row>
      <xdr:rowOff>274320</xdr:rowOff>
    </xdr:to>
    <xdr:pic>
      <xdr:nvPicPr>
        <xdr:cNvPr id="13407" name="Рисунок 13" descr="KatrinRechetka2.png">
          <a:extLst>
            <a:ext uri="{FF2B5EF4-FFF2-40B4-BE49-F238E27FC236}">
              <a16:creationId xmlns:a16="http://schemas.microsoft.com/office/drawing/2014/main" id="{F1D8DEAB-9B22-464F-B09A-AED21762E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47700"/>
          <a:ext cx="8839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236220</xdr:colOff>
      <xdr:row>6</xdr:row>
      <xdr:rowOff>236220</xdr:rowOff>
    </xdr:from>
    <xdr:to>
      <xdr:col>0</xdr:col>
      <xdr:colOff>1485900</xdr:colOff>
      <xdr:row>6</xdr:row>
      <xdr:rowOff>1668780</xdr:rowOff>
    </xdr:to>
    <xdr:grpSp>
      <xdr:nvGrpSpPr>
        <xdr:cNvPr id="13408" name="Группа 16">
          <a:extLst>
            <a:ext uri="{FF2B5EF4-FFF2-40B4-BE49-F238E27FC236}">
              <a16:creationId xmlns:a16="http://schemas.microsoft.com/office/drawing/2014/main" id="{8929713F-EF16-427A-9BCE-75C13994B4C9}"/>
            </a:ext>
          </a:extLst>
        </xdr:cNvPr>
        <xdr:cNvGrpSpPr>
          <a:grpSpLocks/>
        </xdr:cNvGrpSpPr>
      </xdr:nvGrpSpPr>
      <xdr:grpSpPr bwMode="auto">
        <a:xfrm>
          <a:off x="236220" y="2491740"/>
          <a:ext cx="1249680" cy="1432560"/>
          <a:chOff x="537808" y="2598425"/>
          <a:chExt cx="1192653" cy="1440000"/>
        </a:xfrm>
      </xdr:grpSpPr>
      <xdr:pic>
        <xdr:nvPicPr>
          <xdr:cNvPr id="13409" name="Рисунок 14" descr="KatrinRechetka2.png">
            <a:extLst>
              <a:ext uri="{FF2B5EF4-FFF2-40B4-BE49-F238E27FC236}">
                <a16:creationId xmlns:a16="http://schemas.microsoft.com/office/drawing/2014/main" id="{9735ECC7-F6B1-407D-8B81-6D8FC09D05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597015" y="2904978"/>
            <a:ext cx="1440000" cy="826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410" name="Рисунок 15" descr="KatrinRechetka2.png">
            <a:extLst>
              <a:ext uri="{FF2B5EF4-FFF2-40B4-BE49-F238E27FC236}">
                <a16:creationId xmlns:a16="http://schemas.microsoft.com/office/drawing/2014/main" id="{7D9EE818-9386-4631-8053-C03684A8C7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231255" y="2904978"/>
            <a:ext cx="1440000" cy="826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6</xdr:col>
      <xdr:colOff>342900</xdr:colOff>
      <xdr:row>0</xdr:row>
      <xdr:rowOff>7620</xdr:rowOff>
    </xdr:to>
    <xdr:pic>
      <xdr:nvPicPr>
        <xdr:cNvPr id="3829" name="Рисунок 3">
          <a:extLst>
            <a:ext uri="{FF2B5EF4-FFF2-40B4-BE49-F238E27FC236}">
              <a16:creationId xmlns:a16="http://schemas.microsoft.com/office/drawing/2014/main" id="{FBDACBC7-DAF9-441F-97BE-3A253F64F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853440</xdr:colOff>
      <xdr:row>9</xdr:row>
      <xdr:rowOff>30480</xdr:rowOff>
    </xdr:from>
    <xdr:to>
      <xdr:col>1</xdr:col>
      <xdr:colOff>853440</xdr:colOff>
      <xdr:row>11</xdr:row>
      <xdr:rowOff>114300</xdr:rowOff>
    </xdr:to>
    <xdr:pic>
      <xdr:nvPicPr>
        <xdr:cNvPr id="3830" name="Рисунок 5">
          <a:extLst>
            <a:ext uri="{FF2B5EF4-FFF2-40B4-BE49-F238E27FC236}">
              <a16:creationId xmlns:a16="http://schemas.microsoft.com/office/drawing/2014/main" id="{110A9889-B312-4681-956C-748387B0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8656320"/>
          <a:ext cx="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883920</xdr:colOff>
      <xdr:row>13</xdr:row>
      <xdr:rowOff>182880</xdr:rowOff>
    </xdr:from>
    <xdr:to>
      <xdr:col>1</xdr:col>
      <xdr:colOff>883920</xdr:colOff>
      <xdr:row>17</xdr:row>
      <xdr:rowOff>7620</xdr:rowOff>
    </xdr:to>
    <xdr:pic>
      <xdr:nvPicPr>
        <xdr:cNvPr id="3831" name="Рисунок 6">
          <a:extLst>
            <a:ext uri="{FF2B5EF4-FFF2-40B4-BE49-F238E27FC236}">
              <a16:creationId xmlns:a16="http://schemas.microsoft.com/office/drawing/2014/main" id="{4CD789C3-7F36-4831-A9D5-7E3F83EE5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" y="9814560"/>
          <a:ext cx="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883920</xdr:colOff>
      <xdr:row>25</xdr:row>
      <xdr:rowOff>228600</xdr:rowOff>
    </xdr:from>
    <xdr:to>
      <xdr:col>1</xdr:col>
      <xdr:colOff>891540</xdr:colOff>
      <xdr:row>27</xdr:row>
      <xdr:rowOff>190500</xdr:rowOff>
    </xdr:to>
    <xdr:pic>
      <xdr:nvPicPr>
        <xdr:cNvPr id="3832" name="Рисунок 5">
          <a:extLst>
            <a:ext uri="{FF2B5EF4-FFF2-40B4-BE49-F238E27FC236}">
              <a16:creationId xmlns:a16="http://schemas.microsoft.com/office/drawing/2014/main" id="{C73FA00D-5004-4EA5-B58F-87CD4D6F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" y="13289280"/>
          <a:ext cx="76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1447800</xdr:colOff>
      <xdr:row>25</xdr:row>
      <xdr:rowOff>205740</xdr:rowOff>
    </xdr:from>
    <xdr:to>
      <xdr:col>1</xdr:col>
      <xdr:colOff>1447800</xdr:colOff>
      <xdr:row>27</xdr:row>
      <xdr:rowOff>190500</xdr:rowOff>
    </xdr:to>
    <xdr:pic>
      <xdr:nvPicPr>
        <xdr:cNvPr id="3833" name="Рисунок 6">
          <a:extLst>
            <a:ext uri="{FF2B5EF4-FFF2-40B4-BE49-F238E27FC236}">
              <a16:creationId xmlns:a16="http://schemas.microsoft.com/office/drawing/2014/main" id="{7F5C0C8C-E7CA-4152-90C2-1D3D17556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260" y="13266420"/>
          <a:ext cx="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891540</xdr:colOff>
      <xdr:row>28</xdr:row>
      <xdr:rowOff>175260</xdr:rowOff>
    </xdr:from>
    <xdr:to>
      <xdr:col>1</xdr:col>
      <xdr:colOff>906780</xdr:colOff>
      <xdr:row>30</xdr:row>
      <xdr:rowOff>289560</xdr:rowOff>
    </xdr:to>
    <xdr:pic>
      <xdr:nvPicPr>
        <xdr:cNvPr id="3834" name="Рисунок 12">
          <a:extLst>
            <a:ext uri="{FF2B5EF4-FFF2-40B4-BE49-F238E27FC236}">
              <a16:creationId xmlns:a16="http://schemas.microsoft.com/office/drawing/2014/main" id="{275776E5-8E1B-4B5A-A60F-1B9BAAD36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4767560"/>
          <a:ext cx="1524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861060</xdr:colOff>
      <xdr:row>21</xdr:row>
      <xdr:rowOff>60960</xdr:rowOff>
    </xdr:from>
    <xdr:to>
      <xdr:col>1</xdr:col>
      <xdr:colOff>861060</xdr:colOff>
      <xdr:row>23</xdr:row>
      <xdr:rowOff>274320</xdr:rowOff>
    </xdr:to>
    <xdr:pic>
      <xdr:nvPicPr>
        <xdr:cNvPr id="3835" name="Рисунок 8">
          <a:extLst>
            <a:ext uri="{FF2B5EF4-FFF2-40B4-BE49-F238E27FC236}">
              <a16:creationId xmlns:a16="http://schemas.microsoft.com/office/drawing/2014/main" id="{05848AC5-D826-4AF7-8FF6-E2809382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" y="11910060"/>
          <a:ext cx="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358140</xdr:colOff>
      <xdr:row>27</xdr:row>
      <xdr:rowOff>7620</xdr:rowOff>
    </xdr:to>
    <xdr:pic>
      <xdr:nvPicPr>
        <xdr:cNvPr id="3836" name="Рисунок 3">
          <a:extLst>
            <a:ext uri="{FF2B5EF4-FFF2-40B4-BE49-F238E27FC236}">
              <a16:creationId xmlns:a16="http://schemas.microsoft.com/office/drawing/2014/main" id="{B782C11B-0B38-431B-93C8-B81A9DBB3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408176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358140</xdr:colOff>
      <xdr:row>27</xdr:row>
      <xdr:rowOff>7620</xdr:rowOff>
    </xdr:to>
    <xdr:pic>
      <xdr:nvPicPr>
        <xdr:cNvPr id="3837" name="Рисунок 18">
          <a:extLst>
            <a:ext uri="{FF2B5EF4-FFF2-40B4-BE49-F238E27FC236}">
              <a16:creationId xmlns:a16="http://schemas.microsoft.com/office/drawing/2014/main" id="{A5FF34C1-F2F7-4FFC-AAE8-91B4DB02C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408176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358140</xdr:colOff>
      <xdr:row>30</xdr:row>
      <xdr:rowOff>7620</xdr:rowOff>
    </xdr:to>
    <xdr:pic>
      <xdr:nvPicPr>
        <xdr:cNvPr id="3838" name="Рисунок 3">
          <a:extLst>
            <a:ext uri="{FF2B5EF4-FFF2-40B4-BE49-F238E27FC236}">
              <a16:creationId xmlns:a16="http://schemas.microsoft.com/office/drawing/2014/main" id="{78232594-20C6-4304-87FF-5F756DD6C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561338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358140</xdr:colOff>
      <xdr:row>30</xdr:row>
      <xdr:rowOff>7620</xdr:rowOff>
    </xdr:to>
    <xdr:pic>
      <xdr:nvPicPr>
        <xdr:cNvPr id="3839" name="Рисунок 20">
          <a:extLst>
            <a:ext uri="{FF2B5EF4-FFF2-40B4-BE49-F238E27FC236}">
              <a16:creationId xmlns:a16="http://schemas.microsoft.com/office/drawing/2014/main" id="{343090EA-F8B0-4373-8EAF-EA084C363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561338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31</xdr:row>
      <xdr:rowOff>0</xdr:rowOff>
    </xdr:from>
    <xdr:to>
      <xdr:col>1</xdr:col>
      <xdr:colOff>647700</xdr:colOff>
      <xdr:row>31</xdr:row>
      <xdr:rowOff>0</xdr:rowOff>
    </xdr:to>
    <xdr:pic>
      <xdr:nvPicPr>
        <xdr:cNvPr id="3840" name="Picture 2">
          <a:extLst>
            <a:ext uri="{FF2B5EF4-FFF2-40B4-BE49-F238E27FC236}">
              <a16:creationId xmlns:a16="http://schemas.microsoft.com/office/drawing/2014/main" id="{D54CEB1C-33AB-400A-B779-B8729966B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16123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31</xdr:row>
      <xdr:rowOff>0</xdr:rowOff>
    </xdr:from>
    <xdr:to>
      <xdr:col>1</xdr:col>
      <xdr:colOff>647700</xdr:colOff>
      <xdr:row>31</xdr:row>
      <xdr:rowOff>0</xdr:rowOff>
    </xdr:to>
    <xdr:pic>
      <xdr:nvPicPr>
        <xdr:cNvPr id="3841" name="Picture 2">
          <a:extLst>
            <a:ext uri="{FF2B5EF4-FFF2-40B4-BE49-F238E27FC236}">
              <a16:creationId xmlns:a16="http://schemas.microsoft.com/office/drawing/2014/main" id="{59E56E11-4A2D-4DC7-895E-80491E918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16123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31</xdr:row>
      <xdr:rowOff>0</xdr:rowOff>
    </xdr:from>
    <xdr:to>
      <xdr:col>1</xdr:col>
      <xdr:colOff>647700</xdr:colOff>
      <xdr:row>31</xdr:row>
      <xdr:rowOff>0</xdr:rowOff>
    </xdr:to>
    <xdr:pic>
      <xdr:nvPicPr>
        <xdr:cNvPr id="3842" name="Picture 2">
          <a:extLst>
            <a:ext uri="{FF2B5EF4-FFF2-40B4-BE49-F238E27FC236}">
              <a16:creationId xmlns:a16="http://schemas.microsoft.com/office/drawing/2014/main" id="{BFF9C34E-B2E9-4C6A-8367-E0E9BF6C0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16123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31</xdr:row>
      <xdr:rowOff>0</xdr:rowOff>
    </xdr:from>
    <xdr:to>
      <xdr:col>1</xdr:col>
      <xdr:colOff>647700</xdr:colOff>
      <xdr:row>31</xdr:row>
      <xdr:rowOff>0</xdr:rowOff>
    </xdr:to>
    <xdr:pic>
      <xdr:nvPicPr>
        <xdr:cNvPr id="3843" name="Picture 2">
          <a:extLst>
            <a:ext uri="{FF2B5EF4-FFF2-40B4-BE49-F238E27FC236}">
              <a16:creationId xmlns:a16="http://schemas.microsoft.com/office/drawing/2014/main" id="{57E138D9-F9DB-49B7-9CE8-4468930BC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16123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601980</xdr:colOff>
      <xdr:row>31</xdr:row>
      <xdr:rowOff>0</xdr:rowOff>
    </xdr:from>
    <xdr:to>
      <xdr:col>1</xdr:col>
      <xdr:colOff>38100</xdr:colOff>
      <xdr:row>31</xdr:row>
      <xdr:rowOff>0</xdr:rowOff>
    </xdr:to>
    <xdr:pic>
      <xdr:nvPicPr>
        <xdr:cNvPr id="3844" name="Picture 2">
          <a:extLst>
            <a:ext uri="{FF2B5EF4-FFF2-40B4-BE49-F238E27FC236}">
              <a16:creationId xmlns:a16="http://schemas.microsoft.com/office/drawing/2014/main" id="{D195A0E2-8EA5-4080-B70D-0B49095AE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6123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31</xdr:row>
      <xdr:rowOff>0</xdr:rowOff>
    </xdr:from>
    <xdr:to>
      <xdr:col>5</xdr:col>
      <xdr:colOff>647700</xdr:colOff>
      <xdr:row>31</xdr:row>
      <xdr:rowOff>0</xdr:rowOff>
    </xdr:to>
    <xdr:pic>
      <xdr:nvPicPr>
        <xdr:cNvPr id="3845" name="Picture 2">
          <a:extLst>
            <a:ext uri="{FF2B5EF4-FFF2-40B4-BE49-F238E27FC236}">
              <a16:creationId xmlns:a16="http://schemas.microsoft.com/office/drawing/2014/main" id="{1DF115E9-112A-41E3-98F5-D21A6E24A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4460" y="16123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46" name="Picture 2">
          <a:extLst>
            <a:ext uri="{FF2B5EF4-FFF2-40B4-BE49-F238E27FC236}">
              <a16:creationId xmlns:a16="http://schemas.microsoft.com/office/drawing/2014/main" id="{B4F5B796-1D3D-4A70-9B19-69016A8E6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47" name="Picture 2">
          <a:extLst>
            <a:ext uri="{FF2B5EF4-FFF2-40B4-BE49-F238E27FC236}">
              <a16:creationId xmlns:a16="http://schemas.microsoft.com/office/drawing/2014/main" id="{CC621E85-F7B6-47DA-9EC3-2285D7CAE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48" name="Picture 2">
          <a:extLst>
            <a:ext uri="{FF2B5EF4-FFF2-40B4-BE49-F238E27FC236}">
              <a16:creationId xmlns:a16="http://schemas.microsoft.com/office/drawing/2014/main" id="{7E0A244B-7608-418B-8069-15B96E1AE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49" name="Picture 2">
          <a:extLst>
            <a:ext uri="{FF2B5EF4-FFF2-40B4-BE49-F238E27FC236}">
              <a16:creationId xmlns:a16="http://schemas.microsoft.com/office/drawing/2014/main" id="{934ED5F5-007C-42C5-B54E-5AB13C5E2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50" name="Picture 2">
          <a:extLst>
            <a:ext uri="{FF2B5EF4-FFF2-40B4-BE49-F238E27FC236}">
              <a16:creationId xmlns:a16="http://schemas.microsoft.com/office/drawing/2014/main" id="{420E159D-4F6B-48B4-8727-C2BBAA378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51" name="Picture 2">
          <a:extLst>
            <a:ext uri="{FF2B5EF4-FFF2-40B4-BE49-F238E27FC236}">
              <a16:creationId xmlns:a16="http://schemas.microsoft.com/office/drawing/2014/main" id="{393424E7-7376-4915-98A5-9F2953C7F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52" name="Picture 2">
          <a:extLst>
            <a:ext uri="{FF2B5EF4-FFF2-40B4-BE49-F238E27FC236}">
              <a16:creationId xmlns:a16="http://schemas.microsoft.com/office/drawing/2014/main" id="{44B1245D-2C75-4618-B60B-00143B3D0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53" name="Picture 2">
          <a:extLst>
            <a:ext uri="{FF2B5EF4-FFF2-40B4-BE49-F238E27FC236}">
              <a16:creationId xmlns:a16="http://schemas.microsoft.com/office/drawing/2014/main" id="{8DD71C7A-C929-4027-B44B-356B4E346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54" name="Picture 2">
          <a:extLst>
            <a:ext uri="{FF2B5EF4-FFF2-40B4-BE49-F238E27FC236}">
              <a16:creationId xmlns:a16="http://schemas.microsoft.com/office/drawing/2014/main" id="{545FC9D0-81B4-4224-B470-CFC84DC4F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</xdr:colOff>
      <xdr:row>31</xdr:row>
      <xdr:rowOff>0</xdr:rowOff>
    </xdr:to>
    <xdr:pic>
      <xdr:nvPicPr>
        <xdr:cNvPr id="3855" name="Picture 2">
          <a:extLst>
            <a:ext uri="{FF2B5EF4-FFF2-40B4-BE49-F238E27FC236}">
              <a16:creationId xmlns:a16="http://schemas.microsoft.com/office/drawing/2014/main" id="{B0CB4A61-65C3-4CBD-B83F-771546E6E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1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579120</xdr:colOff>
      <xdr:row>31</xdr:row>
      <xdr:rowOff>0</xdr:rowOff>
    </xdr:from>
    <xdr:to>
      <xdr:col>9</xdr:col>
      <xdr:colOff>0</xdr:colOff>
      <xdr:row>31</xdr:row>
      <xdr:rowOff>0</xdr:rowOff>
    </xdr:to>
    <xdr:pic>
      <xdr:nvPicPr>
        <xdr:cNvPr id="3856" name="Picture 2">
          <a:extLst>
            <a:ext uri="{FF2B5EF4-FFF2-40B4-BE49-F238E27FC236}">
              <a16:creationId xmlns:a16="http://schemas.microsoft.com/office/drawing/2014/main" id="{46A6F9D3-EDDE-4E3E-8A9B-33E585E7B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57" name="Picture 2">
          <a:extLst>
            <a:ext uri="{FF2B5EF4-FFF2-40B4-BE49-F238E27FC236}">
              <a16:creationId xmlns:a16="http://schemas.microsoft.com/office/drawing/2014/main" id="{0ED65884-0BC2-4C08-B49F-1DB4CB224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58" name="Picture 2">
          <a:extLst>
            <a:ext uri="{FF2B5EF4-FFF2-40B4-BE49-F238E27FC236}">
              <a16:creationId xmlns:a16="http://schemas.microsoft.com/office/drawing/2014/main" id="{E23443FA-0CA4-43FB-A86D-BADBC7B92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59" name="Picture 2">
          <a:extLst>
            <a:ext uri="{FF2B5EF4-FFF2-40B4-BE49-F238E27FC236}">
              <a16:creationId xmlns:a16="http://schemas.microsoft.com/office/drawing/2014/main" id="{CF321D12-0AEA-4FFF-A0A5-9C7DF178D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60" name="Picture 2">
          <a:extLst>
            <a:ext uri="{FF2B5EF4-FFF2-40B4-BE49-F238E27FC236}">
              <a16:creationId xmlns:a16="http://schemas.microsoft.com/office/drawing/2014/main" id="{6143E5A2-4439-480C-BF99-E6BED2ACC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61" name="Picture 2">
          <a:extLst>
            <a:ext uri="{FF2B5EF4-FFF2-40B4-BE49-F238E27FC236}">
              <a16:creationId xmlns:a16="http://schemas.microsoft.com/office/drawing/2014/main" id="{B3384723-C744-4EF9-8FBD-058BF214B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62" name="Picture 2">
          <a:extLst>
            <a:ext uri="{FF2B5EF4-FFF2-40B4-BE49-F238E27FC236}">
              <a16:creationId xmlns:a16="http://schemas.microsoft.com/office/drawing/2014/main" id="{D7010ED1-8614-41CB-91F0-E126A8349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63" name="Picture 2">
          <a:extLst>
            <a:ext uri="{FF2B5EF4-FFF2-40B4-BE49-F238E27FC236}">
              <a16:creationId xmlns:a16="http://schemas.microsoft.com/office/drawing/2014/main" id="{E78F9B15-37F4-4174-8FD1-908D1F367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64" name="Picture 2">
          <a:extLst>
            <a:ext uri="{FF2B5EF4-FFF2-40B4-BE49-F238E27FC236}">
              <a16:creationId xmlns:a16="http://schemas.microsoft.com/office/drawing/2014/main" id="{C6EBF591-1B9C-487F-B10B-EC7A8CF29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65" name="Picture 2">
          <a:extLst>
            <a:ext uri="{FF2B5EF4-FFF2-40B4-BE49-F238E27FC236}">
              <a16:creationId xmlns:a16="http://schemas.microsoft.com/office/drawing/2014/main" id="{1A622A3B-3F2C-4E2A-BC20-238F5DADA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66" name="Picture 2">
          <a:extLst>
            <a:ext uri="{FF2B5EF4-FFF2-40B4-BE49-F238E27FC236}">
              <a16:creationId xmlns:a16="http://schemas.microsoft.com/office/drawing/2014/main" id="{41706F67-A8FB-4EAC-9FC4-3C596A671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30480</xdr:colOff>
      <xdr:row>31</xdr:row>
      <xdr:rowOff>0</xdr:rowOff>
    </xdr:to>
    <xdr:pic>
      <xdr:nvPicPr>
        <xdr:cNvPr id="3867" name="Picture 2">
          <a:extLst>
            <a:ext uri="{FF2B5EF4-FFF2-40B4-BE49-F238E27FC236}">
              <a16:creationId xmlns:a16="http://schemas.microsoft.com/office/drawing/2014/main" id="{9595F6B7-B6FC-4494-9236-49D627359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098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579120</xdr:colOff>
      <xdr:row>31</xdr:row>
      <xdr:rowOff>0</xdr:rowOff>
    </xdr:from>
    <xdr:to>
      <xdr:col>13</xdr:col>
      <xdr:colOff>0</xdr:colOff>
      <xdr:row>31</xdr:row>
      <xdr:rowOff>0</xdr:rowOff>
    </xdr:to>
    <xdr:pic>
      <xdr:nvPicPr>
        <xdr:cNvPr id="3868" name="Picture 2">
          <a:extLst>
            <a:ext uri="{FF2B5EF4-FFF2-40B4-BE49-F238E27FC236}">
              <a16:creationId xmlns:a16="http://schemas.microsoft.com/office/drawing/2014/main" id="{5CD75797-6BC9-436D-9849-C2211077C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579120</xdr:colOff>
      <xdr:row>31</xdr:row>
      <xdr:rowOff>0</xdr:rowOff>
    </xdr:from>
    <xdr:to>
      <xdr:col>17</xdr:col>
      <xdr:colOff>0</xdr:colOff>
      <xdr:row>31</xdr:row>
      <xdr:rowOff>0</xdr:rowOff>
    </xdr:to>
    <xdr:pic>
      <xdr:nvPicPr>
        <xdr:cNvPr id="3869" name="Picture 2">
          <a:extLst>
            <a:ext uri="{FF2B5EF4-FFF2-40B4-BE49-F238E27FC236}">
              <a16:creationId xmlns:a16="http://schemas.microsoft.com/office/drawing/2014/main" id="{B9597AFC-E01F-4433-B63E-E150805E7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579120</xdr:colOff>
      <xdr:row>31</xdr:row>
      <xdr:rowOff>0</xdr:rowOff>
    </xdr:from>
    <xdr:to>
      <xdr:col>21</xdr:col>
      <xdr:colOff>0</xdr:colOff>
      <xdr:row>31</xdr:row>
      <xdr:rowOff>0</xdr:rowOff>
    </xdr:to>
    <xdr:pic>
      <xdr:nvPicPr>
        <xdr:cNvPr id="3870" name="Picture 2">
          <a:extLst>
            <a:ext uri="{FF2B5EF4-FFF2-40B4-BE49-F238E27FC236}">
              <a16:creationId xmlns:a16="http://schemas.microsoft.com/office/drawing/2014/main" id="{EE5D4143-BCE5-4B5A-BCDC-C6A9E8FBE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5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579120</xdr:colOff>
      <xdr:row>31</xdr:row>
      <xdr:rowOff>0</xdr:rowOff>
    </xdr:from>
    <xdr:to>
      <xdr:col>25</xdr:col>
      <xdr:colOff>0</xdr:colOff>
      <xdr:row>31</xdr:row>
      <xdr:rowOff>0</xdr:rowOff>
    </xdr:to>
    <xdr:pic>
      <xdr:nvPicPr>
        <xdr:cNvPr id="3871" name="Picture 2">
          <a:extLst>
            <a:ext uri="{FF2B5EF4-FFF2-40B4-BE49-F238E27FC236}">
              <a16:creationId xmlns:a16="http://schemas.microsoft.com/office/drawing/2014/main" id="{9E7A50B3-364B-4DB5-B42A-154DCD3E9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4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579120</xdr:colOff>
      <xdr:row>31</xdr:row>
      <xdr:rowOff>0</xdr:rowOff>
    </xdr:from>
    <xdr:to>
      <xdr:col>29</xdr:col>
      <xdr:colOff>0</xdr:colOff>
      <xdr:row>31</xdr:row>
      <xdr:rowOff>0</xdr:rowOff>
    </xdr:to>
    <xdr:pic>
      <xdr:nvPicPr>
        <xdr:cNvPr id="3872" name="Picture 2">
          <a:extLst>
            <a:ext uri="{FF2B5EF4-FFF2-40B4-BE49-F238E27FC236}">
              <a16:creationId xmlns:a16="http://schemas.microsoft.com/office/drawing/2014/main" id="{E5360B2A-1C60-4B19-844D-441109819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579120</xdr:colOff>
      <xdr:row>31</xdr:row>
      <xdr:rowOff>0</xdr:rowOff>
    </xdr:from>
    <xdr:to>
      <xdr:col>33</xdr:col>
      <xdr:colOff>0</xdr:colOff>
      <xdr:row>31</xdr:row>
      <xdr:rowOff>0</xdr:rowOff>
    </xdr:to>
    <xdr:pic>
      <xdr:nvPicPr>
        <xdr:cNvPr id="3873" name="Picture 2">
          <a:extLst>
            <a:ext uri="{FF2B5EF4-FFF2-40B4-BE49-F238E27FC236}">
              <a16:creationId xmlns:a16="http://schemas.microsoft.com/office/drawing/2014/main" id="{3AACEF48-7AFB-457A-A919-07B569FF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0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579120</xdr:colOff>
      <xdr:row>31</xdr:row>
      <xdr:rowOff>0</xdr:rowOff>
    </xdr:from>
    <xdr:to>
      <xdr:col>37</xdr:col>
      <xdr:colOff>0</xdr:colOff>
      <xdr:row>31</xdr:row>
      <xdr:rowOff>0</xdr:rowOff>
    </xdr:to>
    <xdr:pic>
      <xdr:nvPicPr>
        <xdr:cNvPr id="3874" name="Picture 2">
          <a:extLst>
            <a:ext uri="{FF2B5EF4-FFF2-40B4-BE49-F238E27FC236}">
              <a16:creationId xmlns:a16="http://schemas.microsoft.com/office/drawing/2014/main" id="{818A48ED-CC77-4237-8B3A-E19498F44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79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579120</xdr:colOff>
      <xdr:row>31</xdr:row>
      <xdr:rowOff>0</xdr:rowOff>
    </xdr:from>
    <xdr:to>
      <xdr:col>41</xdr:col>
      <xdr:colOff>0</xdr:colOff>
      <xdr:row>31</xdr:row>
      <xdr:rowOff>0</xdr:rowOff>
    </xdr:to>
    <xdr:pic>
      <xdr:nvPicPr>
        <xdr:cNvPr id="3875" name="Picture 2">
          <a:extLst>
            <a:ext uri="{FF2B5EF4-FFF2-40B4-BE49-F238E27FC236}">
              <a16:creationId xmlns:a16="http://schemas.microsoft.com/office/drawing/2014/main" id="{F5D11591-159B-464F-97DC-C5D85E66D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7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579120</xdr:colOff>
      <xdr:row>31</xdr:row>
      <xdr:rowOff>0</xdr:rowOff>
    </xdr:from>
    <xdr:to>
      <xdr:col>45</xdr:col>
      <xdr:colOff>0</xdr:colOff>
      <xdr:row>31</xdr:row>
      <xdr:rowOff>0</xdr:rowOff>
    </xdr:to>
    <xdr:pic>
      <xdr:nvPicPr>
        <xdr:cNvPr id="3876" name="Picture 2">
          <a:extLst>
            <a:ext uri="{FF2B5EF4-FFF2-40B4-BE49-F238E27FC236}">
              <a16:creationId xmlns:a16="http://schemas.microsoft.com/office/drawing/2014/main" id="{2C1BD096-D78C-4A47-9477-7A73DC8B7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56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48</xdr:col>
      <xdr:colOff>579120</xdr:colOff>
      <xdr:row>31</xdr:row>
      <xdr:rowOff>0</xdr:rowOff>
    </xdr:from>
    <xdr:to>
      <xdr:col>49</xdr:col>
      <xdr:colOff>0</xdr:colOff>
      <xdr:row>31</xdr:row>
      <xdr:rowOff>0</xdr:rowOff>
    </xdr:to>
    <xdr:pic>
      <xdr:nvPicPr>
        <xdr:cNvPr id="3877" name="Picture 2">
          <a:extLst>
            <a:ext uri="{FF2B5EF4-FFF2-40B4-BE49-F238E27FC236}">
              <a16:creationId xmlns:a16="http://schemas.microsoft.com/office/drawing/2014/main" id="{0C1782ED-BF06-4965-802D-39B9F050D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579120</xdr:colOff>
      <xdr:row>31</xdr:row>
      <xdr:rowOff>0</xdr:rowOff>
    </xdr:from>
    <xdr:to>
      <xdr:col>53</xdr:col>
      <xdr:colOff>0</xdr:colOff>
      <xdr:row>31</xdr:row>
      <xdr:rowOff>0</xdr:rowOff>
    </xdr:to>
    <xdr:pic>
      <xdr:nvPicPr>
        <xdr:cNvPr id="3878" name="Picture 2">
          <a:extLst>
            <a:ext uri="{FF2B5EF4-FFF2-40B4-BE49-F238E27FC236}">
              <a16:creationId xmlns:a16="http://schemas.microsoft.com/office/drawing/2014/main" id="{E8D2F887-3383-4224-B5DB-0C6C92F06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2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579120</xdr:colOff>
      <xdr:row>31</xdr:row>
      <xdr:rowOff>0</xdr:rowOff>
    </xdr:from>
    <xdr:to>
      <xdr:col>57</xdr:col>
      <xdr:colOff>0</xdr:colOff>
      <xdr:row>31</xdr:row>
      <xdr:rowOff>0</xdr:rowOff>
    </xdr:to>
    <xdr:pic>
      <xdr:nvPicPr>
        <xdr:cNvPr id="3879" name="Picture 2">
          <a:extLst>
            <a:ext uri="{FF2B5EF4-FFF2-40B4-BE49-F238E27FC236}">
              <a16:creationId xmlns:a16="http://schemas.microsoft.com/office/drawing/2014/main" id="{D5D5B1BC-925A-4A25-9C48-8935B0168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71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579120</xdr:colOff>
      <xdr:row>31</xdr:row>
      <xdr:rowOff>0</xdr:rowOff>
    </xdr:from>
    <xdr:to>
      <xdr:col>61</xdr:col>
      <xdr:colOff>0</xdr:colOff>
      <xdr:row>31</xdr:row>
      <xdr:rowOff>0</xdr:rowOff>
    </xdr:to>
    <xdr:pic>
      <xdr:nvPicPr>
        <xdr:cNvPr id="3880" name="Picture 2">
          <a:extLst>
            <a:ext uri="{FF2B5EF4-FFF2-40B4-BE49-F238E27FC236}">
              <a16:creationId xmlns:a16="http://schemas.microsoft.com/office/drawing/2014/main" id="{E8D8966F-50CD-4465-8E82-04791737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09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579120</xdr:colOff>
      <xdr:row>31</xdr:row>
      <xdr:rowOff>0</xdr:rowOff>
    </xdr:from>
    <xdr:to>
      <xdr:col>65</xdr:col>
      <xdr:colOff>0</xdr:colOff>
      <xdr:row>31</xdr:row>
      <xdr:rowOff>0</xdr:rowOff>
    </xdr:to>
    <xdr:pic>
      <xdr:nvPicPr>
        <xdr:cNvPr id="3881" name="Picture 2">
          <a:extLst>
            <a:ext uri="{FF2B5EF4-FFF2-40B4-BE49-F238E27FC236}">
              <a16:creationId xmlns:a16="http://schemas.microsoft.com/office/drawing/2014/main" id="{0BD31399-7D13-4178-9F34-2F9BF114A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48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68</xdr:col>
      <xdr:colOff>579120</xdr:colOff>
      <xdr:row>31</xdr:row>
      <xdr:rowOff>0</xdr:rowOff>
    </xdr:from>
    <xdr:to>
      <xdr:col>69</xdr:col>
      <xdr:colOff>0</xdr:colOff>
      <xdr:row>31</xdr:row>
      <xdr:rowOff>0</xdr:rowOff>
    </xdr:to>
    <xdr:pic>
      <xdr:nvPicPr>
        <xdr:cNvPr id="3882" name="Picture 2">
          <a:extLst>
            <a:ext uri="{FF2B5EF4-FFF2-40B4-BE49-F238E27FC236}">
              <a16:creationId xmlns:a16="http://schemas.microsoft.com/office/drawing/2014/main" id="{86EA9D7C-F827-40C8-95FE-C393DD33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579120</xdr:colOff>
      <xdr:row>31</xdr:row>
      <xdr:rowOff>0</xdr:rowOff>
    </xdr:from>
    <xdr:to>
      <xdr:col>73</xdr:col>
      <xdr:colOff>0</xdr:colOff>
      <xdr:row>31</xdr:row>
      <xdr:rowOff>0</xdr:rowOff>
    </xdr:to>
    <xdr:pic>
      <xdr:nvPicPr>
        <xdr:cNvPr id="3883" name="Picture 2">
          <a:extLst>
            <a:ext uri="{FF2B5EF4-FFF2-40B4-BE49-F238E27FC236}">
              <a16:creationId xmlns:a16="http://schemas.microsoft.com/office/drawing/2014/main" id="{2A07335D-A9FB-45C9-BAC0-491F2F351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4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76</xdr:col>
      <xdr:colOff>579120</xdr:colOff>
      <xdr:row>31</xdr:row>
      <xdr:rowOff>0</xdr:rowOff>
    </xdr:from>
    <xdr:to>
      <xdr:col>77</xdr:col>
      <xdr:colOff>0</xdr:colOff>
      <xdr:row>31</xdr:row>
      <xdr:rowOff>0</xdr:rowOff>
    </xdr:to>
    <xdr:pic>
      <xdr:nvPicPr>
        <xdr:cNvPr id="3884" name="Picture 2">
          <a:extLst>
            <a:ext uri="{FF2B5EF4-FFF2-40B4-BE49-F238E27FC236}">
              <a16:creationId xmlns:a16="http://schemas.microsoft.com/office/drawing/2014/main" id="{4CB7B6AC-9001-462D-B9BB-5867C366A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63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80</xdr:col>
      <xdr:colOff>579120</xdr:colOff>
      <xdr:row>31</xdr:row>
      <xdr:rowOff>0</xdr:rowOff>
    </xdr:from>
    <xdr:to>
      <xdr:col>81</xdr:col>
      <xdr:colOff>0</xdr:colOff>
      <xdr:row>31</xdr:row>
      <xdr:rowOff>0</xdr:rowOff>
    </xdr:to>
    <xdr:pic>
      <xdr:nvPicPr>
        <xdr:cNvPr id="3885" name="Picture 2">
          <a:extLst>
            <a:ext uri="{FF2B5EF4-FFF2-40B4-BE49-F238E27FC236}">
              <a16:creationId xmlns:a16="http://schemas.microsoft.com/office/drawing/2014/main" id="{1F805219-7FC7-4A3D-9D4F-24BEA4FB6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1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579120</xdr:colOff>
      <xdr:row>31</xdr:row>
      <xdr:rowOff>0</xdr:rowOff>
    </xdr:from>
    <xdr:to>
      <xdr:col>85</xdr:col>
      <xdr:colOff>0</xdr:colOff>
      <xdr:row>31</xdr:row>
      <xdr:rowOff>0</xdr:rowOff>
    </xdr:to>
    <xdr:pic>
      <xdr:nvPicPr>
        <xdr:cNvPr id="3886" name="Picture 2">
          <a:extLst>
            <a:ext uri="{FF2B5EF4-FFF2-40B4-BE49-F238E27FC236}">
              <a16:creationId xmlns:a16="http://schemas.microsoft.com/office/drawing/2014/main" id="{7AA4BA93-7C0E-4F46-B90E-383E725FA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40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88</xdr:col>
      <xdr:colOff>579120</xdr:colOff>
      <xdr:row>31</xdr:row>
      <xdr:rowOff>0</xdr:rowOff>
    </xdr:from>
    <xdr:to>
      <xdr:col>89</xdr:col>
      <xdr:colOff>0</xdr:colOff>
      <xdr:row>31</xdr:row>
      <xdr:rowOff>0</xdr:rowOff>
    </xdr:to>
    <xdr:pic>
      <xdr:nvPicPr>
        <xdr:cNvPr id="3887" name="Picture 2">
          <a:extLst>
            <a:ext uri="{FF2B5EF4-FFF2-40B4-BE49-F238E27FC236}">
              <a16:creationId xmlns:a16="http://schemas.microsoft.com/office/drawing/2014/main" id="{7CA6121C-58E1-4831-8FEF-359F5253B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92</xdr:col>
      <xdr:colOff>579120</xdr:colOff>
      <xdr:row>31</xdr:row>
      <xdr:rowOff>0</xdr:rowOff>
    </xdr:from>
    <xdr:to>
      <xdr:col>93</xdr:col>
      <xdr:colOff>0</xdr:colOff>
      <xdr:row>31</xdr:row>
      <xdr:rowOff>0</xdr:rowOff>
    </xdr:to>
    <xdr:pic>
      <xdr:nvPicPr>
        <xdr:cNvPr id="3888" name="Picture 2">
          <a:extLst>
            <a:ext uri="{FF2B5EF4-FFF2-40B4-BE49-F238E27FC236}">
              <a16:creationId xmlns:a16="http://schemas.microsoft.com/office/drawing/2014/main" id="{F2A5B9CA-C476-4F9B-AE1D-7D51C2FC0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16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96</xdr:col>
      <xdr:colOff>579120</xdr:colOff>
      <xdr:row>31</xdr:row>
      <xdr:rowOff>0</xdr:rowOff>
    </xdr:from>
    <xdr:to>
      <xdr:col>97</xdr:col>
      <xdr:colOff>0</xdr:colOff>
      <xdr:row>31</xdr:row>
      <xdr:rowOff>0</xdr:rowOff>
    </xdr:to>
    <xdr:pic>
      <xdr:nvPicPr>
        <xdr:cNvPr id="3889" name="Picture 2">
          <a:extLst>
            <a:ext uri="{FF2B5EF4-FFF2-40B4-BE49-F238E27FC236}">
              <a16:creationId xmlns:a16="http://schemas.microsoft.com/office/drawing/2014/main" id="{E219ACFD-311F-46C7-96D7-E5DD5079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55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100</xdr:col>
      <xdr:colOff>579120</xdr:colOff>
      <xdr:row>31</xdr:row>
      <xdr:rowOff>0</xdr:rowOff>
    </xdr:from>
    <xdr:to>
      <xdr:col>101</xdr:col>
      <xdr:colOff>0</xdr:colOff>
      <xdr:row>31</xdr:row>
      <xdr:rowOff>0</xdr:rowOff>
    </xdr:to>
    <xdr:pic>
      <xdr:nvPicPr>
        <xdr:cNvPr id="3890" name="Picture 2">
          <a:extLst>
            <a:ext uri="{FF2B5EF4-FFF2-40B4-BE49-F238E27FC236}">
              <a16:creationId xmlns:a16="http://schemas.microsoft.com/office/drawing/2014/main" id="{DA84827F-C415-4EDB-A5C5-8D324FC86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93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104</xdr:col>
      <xdr:colOff>579120</xdr:colOff>
      <xdr:row>31</xdr:row>
      <xdr:rowOff>0</xdr:rowOff>
    </xdr:from>
    <xdr:to>
      <xdr:col>105</xdr:col>
      <xdr:colOff>0</xdr:colOff>
      <xdr:row>31</xdr:row>
      <xdr:rowOff>0</xdr:rowOff>
    </xdr:to>
    <xdr:pic>
      <xdr:nvPicPr>
        <xdr:cNvPr id="3891" name="Picture 2">
          <a:extLst>
            <a:ext uri="{FF2B5EF4-FFF2-40B4-BE49-F238E27FC236}">
              <a16:creationId xmlns:a16="http://schemas.microsoft.com/office/drawing/2014/main" id="{6DC32028-3A7D-422E-8B2D-53B0E465B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32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108</xdr:col>
      <xdr:colOff>579120</xdr:colOff>
      <xdr:row>31</xdr:row>
      <xdr:rowOff>0</xdr:rowOff>
    </xdr:from>
    <xdr:to>
      <xdr:col>109</xdr:col>
      <xdr:colOff>0</xdr:colOff>
      <xdr:row>31</xdr:row>
      <xdr:rowOff>0</xdr:rowOff>
    </xdr:to>
    <xdr:pic>
      <xdr:nvPicPr>
        <xdr:cNvPr id="3892" name="Picture 2">
          <a:extLst>
            <a:ext uri="{FF2B5EF4-FFF2-40B4-BE49-F238E27FC236}">
              <a16:creationId xmlns:a16="http://schemas.microsoft.com/office/drawing/2014/main" id="{61D5145C-B364-46DA-9B70-DAE6B1948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579120</xdr:colOff>
      <xdr:row>31</xdr:row>
      <xdr:rowOff>0</xdr:rowOff>
    </xdr:from>
    <xdr:to>
      <xdr:col>113</xdr:col>
      <xdr:colOff>0</xdr:colOff>
      <xdr:row>31</xdr:row>
      <xdr:rowOff>0</xdr:rowOff>
    </xdr:to>
    <xdr:pic>
      <xdr:nvPicPr>
        <xdr:cNvPr id="3893" name="Picture 2">
          <a:extLst>
            <a:ext uri="{FF2B5EF4-FFF2-40B4-BE49-F238E27FC236}">
              <a16:creationId xmlns:a16="http://schemas.microsoft.com/office/drawing/2014/main" id="{2355B3DD-4CFE-474C-BB8F-7764985D2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8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116</xdr:col>
      <xdr:colOff>579120</xdr:colOff>
      <xdr:row>31</xdr:row>
      <xdr:rowOff>0</xdr:rowOff>
    </xdr:from>
    <xdr:to>
      <xdr:col>117</xdr:col>
      <xdr:colOff>0</xdr:colOff>
      <xdr:row>31</xdr:row>
      <xdr:rowOff>0</xdr:rowOff>
    </xdr:to>
    <xdr:pic>
      <xdr:nvPicPr>
        <xdr:cNvPr id="3894" name="Picture 2">
          <a:extLst>
            <a:ext uri="{FF2B5EF4-FFF2-40B4-BE49-F238E27FC236}">
              <a16:creationId xmlns:a16="http://schemas.microsoft.com/office/drawing/2014/main" id="{475F4705-BEE7-41E5-B31F-BF7496D6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47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120</xdr:col>
      <xdr:colOff>579120</xdr:colOff>
      <xdr:row>31</xdr:row>
      <xdr:rowOff>0</xdr:rowOff>
    </xdr:from>
    <xdr:to>
      <xdr:col>121</xdr:col>
      <xdr:colOff>0</xdr:colOff>
      <xdr:row>31</xdr:row>
      <xdr:rowOff>0</xdr:rowOff>
    </xdr:to>
    <xdr:pic>
      <xdr:nvPicPr>
        <xdr:cNvPr id="3895" name="Picture 2">
          <a:extLst>
            <a:ext uri="{FF2B5EF4-FFF2-40B4-BE49-F238E27FC236}">
              <a16:creationId xmlns:a16="http://schemas.microsoft.com/office/drawing/2014/main" id="{5E1901B1-4995-4719-AB89-BCC5B2FA3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85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124</xdr:col>
      <xdr:colOff>579120</xdr:colOff>
      <xdr:row>31</xdr:row>
      <xdr:rowOff>0</xdr:rowOff>
    </xdr:from>
    <xdr:to>
      <xdr:col>125</xdr:col>
      <xdr:colOff>0</xdr:colOff>
      <xdr:row>31</xdr:row>
      <xdr:rowOff>0</xdr:rowOff>
    </xdr:to>
    <xdr:pic>
      <xdr:nvPicPr>
        <xdr:cNvPr id="3896" name="Picture 2">
          <a:extLst>
            <a:ext uri="{FF2B5EF4-FFF2-40B4-BE49-F238E27FC236}">
              <a16:creationId xmlns:a16="http://schemas.microsoft.com/office/drawing/2014/main" id="{11EB3900-3276-4E3A-A94B-F6780371C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24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128</xdr:col>
      <xdr:colOff>579120</xdr:colOff>
      <xdr:row>31</xdr:row>
      <xdr:rowOff>0</xdr:rowOff>
    </xdr:from>
    <xdr:to>
      <xdr:col>129</xdr:col>
      <xdr:colOff>0</xdr:colOff>
      <xdr:row>31</xdr:row>
      <xdr:rowOff>0</xdr:rowOff>
    </xdr:to>
    <xdr:pic>
      <xdr:nvPicPr>
        <xdr:cNvPr id="3897" name="Picture 2">
          <a:extLst>
            <a:ext uri="{FF2B5EF4-FFF2-40B4-BE49-F238E27FC236}">
              <a16:creationId xmlns:a16="http://schemas.microsoft.com/office/drawing/2014/main" id="{AA56711C-98FE-40F8-9E91-7CF77F1F0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132</xdr:col>
      <xdr:colOff>579120</xdr:colOff>
      <xdr:row>31</xdr:row>
      <xdr:rowOff>0</xdr:rowOff>
    </xdr:from>
    <xdr:to>
      <xdr:col>133</xdr:col>
      <xdr:colOff>0</xdr:colOff>
      <xdr:row>31</xdr:row>
      <xdr:rowOff>0</xdr:rowOff>
    </xdr:to>
    <xdr:pic>
      <xdr:nvPicPr>
        <xdr:cNvPr id="3898" name="Picture 2">
          <a:extLst>
            <a:ext uri="{FF2B5EF4-FFF2-40B4-BE49-F238E27FC236}">
              <a16:creationId xmlns:a16="http://schemas.microsoft.com/office/drawing/2014/main" id="{A542E3BC-6D37-4CE1-8E61-FB8165742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00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136</xdr:col>
      <xdr:colOff>579120</xdr:colOff>
      <xdr:row>31</xdr:row>
      <xdr:rowOff>0</xdr:rowOff>
    </xdr:from>
    <xdr:to>
      <xdr:col>137</xdr:col>
      <xdr:colOff>0</xdr:colOff>
      <xdr:row>31</xdr:row>
      <xdr:rowOff>0</xdr:rowOff>
    </xdr:to>
    <xdr:pic>
      <xdr:nvPicPr>
        <xdr:cNvPr id="3899" name="Picture 2">
          <a:extLst>
            <a:ext uri="{FF2B5EF4-FFF2-40B4-BE49-F238E27FC236}">
              <a16:creationId xmlns:a16="http://schemas.microsoft.com/office/drawing/2014/main" id="{CF5F9ED5-C250-479F-8989-46BD67095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39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579120</xdr:colOff>
      <xdr:row>31</xdr:row>
      <xdr:rowOff>0</xdr:rowOff>
    </xdr:from>
    <xdr:to>
      <xdr:col>141</xdr:col>
      <xdr:colOff>0</xdr:colOff>
      <xdr:row>31</xdr:row>
      <xdr:rowOff>0</xdr:rowOff>
    </xdr:to>
    <xdr:pic>
      <xdr:nvPicPr>
        <xdr:cNvPr id="3900" name="Picture 2">
          <a:extLst>
            <a:ext uri="{FF2B5EF4-FFF2-40B4-BE49-F238E27FC236}">
              <a16:creationId xmlns:a16="http://schemas.microsoft.com/office/drawing/2014/main" id="{81EA2CB8-E223-443A-8101-E207F37A9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77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144</xdr:col>
      <xdr:colOff>579120</xdr:colOff>
      <xdr:row>31</xdr:row>
      <xdr:rowOff>0</xdr:rowOff>
    </xdr:from>
    <xdr:to>
      <xdr:col>145</xdr:col>
      <xdr:colOff>0</xdr:colOff>
      <xdr:row>31</xdr:row>
      <xdr:rowOff>0</xdr:rowOff>
    </xdr:to>
    <xdr:pic>
      <xdr:nvPicPr>
        <xdr:cNvPr id="3901" name="Picture 2">
          <a:extLst>
            <a:ext uri="{FF2B5EF4-FFF2-40B4-BE49-F238E27FC236}">
              <a16:creationId xmlns:a16="http://schemas.microsoft.com/office/drawing/2014/main" id="{28EE8D30-073C-4879-B8F9-3168F7757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6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148</xdr:col>
      <xdr:colOff>579120</xdr:colOff>
      <xdr:row>31</xdr:row>
      <xdr:rowOff>0</xdr:rowOff>
    </xdr:from>
    <xdr:to>
      <xdr:col>149</xdr:col>
      <xdr:colOff>0</xdr:colOff>
      <xdr:row>31</xdr:row>
      <xdr:rowOff>0</xdr:rowOff>
    </xdr:to>
    <xdr:pic>
      <xdr:nvPicPr>
        <xdr:cNvPr id="3902" name="Picture 2">
          <a:extLst>
            <a:ext uri="{FF2B5EF4-FFF2-40B4-BE49-F238E27FC236}">
              <a16:creationId xmlns:a16="http://schemas.microsoft.com/office/drawing/2014/main" id="{FC6B8FC7-745D-433D-B11A-DBE2DEDBA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152</xdr:col>
      <xdr:colOff>579120</xdr:colOff>
      <xdr:row>31</xdr:row>
      <xdr:rowOff>0</xdr:rowOff>
    </xdr:from>
    <xdr:to>
      <xdr:col>153</xdr:col>
      <xdr:colOff>0</xdr:colOff>
      <xdr:row>31</xdr:row>
      <xdr:rowOff>0</xdr:rowOff>
    </xdr:to>
    <xdr:pic>
      <xdr:nvPicPr>
        <xdr:cNvPr id="3903" name="Picture 2">
          <a:extLst>
            <a:ext uri="{FF2B5EF4-FFF2-40B4-BE49-F238E27FC236}">
              <a16:creationId xmlns:a16="http://schemas.microsoft.com/office/drawing/2014/main" id="{E2D71163-48E2-460E-8578-B9DDC1BB4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92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156</xdr:col>
      <xdr:colOff>579120</xdr:colOff>
      <xdr:row>31</xdr:row>
      <xdr:rowOff>0</xdr:rowOff>
    </xdr:from>
    <xdr:to>
      <xdr:col>157</xdr:col>
      <xdr:colOff>0</xdr:colOff>
      <xdr:row>31</xdr:row>
      <xdr:rowOff>0</xdr:rowOff>
    </xdr:to>
    <xdr:pic>
      <xdr:nvPicPr>
        <xdr:cNvPr id="3904" name="Picture 2">
          <a:extLst>
            <a:ext uri="{FF2B5EF4-FFF2-40B4-BE49-F238E27FC236}">
              <a16:creationId xmlns:a16="http://schemas.microsoft.com/office/drawing/2014/main" id="{0AE49930-4000-41BC-A3C3-DE8F62425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31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160</xdr:col>
      <xdr:colOff>579120</xdr:colOff>
      <xdr:row>31</xdr:row>
      <xdr:rowOff>0</xdr:rowOff>
    </xdr:from>
    <xdr:to>
      <xdr:col>161</xdr:col>
      <xdr:colOff>0</xdr:colOff>
      <xdr:row>31</xdr:row>
      <xdr:rowOff>0</xdr:rowOff>
    </xdr:to>
    <xdr:pic>
      <xdr:nvPicPr>
        <xdr:cNvPr id="3905" name="Picture 2">
          <a:extLst>
            <a:ext uri="{FF2B5EF4-FFF2-40B4-BE49-F238E27FC236}">
              <a16:creationId xmlns:a16="http://schemas.microsoft.com/office/drawing/2014/main" id="{338EC8A2-0F6E-4964-976C-4628FD50B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69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164</xdr:col>
      <xdr:colOff>579120</xdr:colOff>
      <xdr:row>31</xdr:row>
      <xdr:rowOff>0</xdr:rowOff>
    </xdr:from>
    <xdr:to>
      <xdr:col>165</xdr:col>
      <xdr:colOff>0</xdr:colOff>
      <xdr:row>31</xdr:row>
      <xdr:rowOff>0</xdr:rowOff>
    </xdr:to>
    <xdr:pic>
      <xdr:nvPicPr>
        <xdr:cNvPr id="3906" name="Picture 2">
          <a:extLst>
            <a:ext uri="{FF2B5EF4-FFF2-40B4-BE49-F238E27FC236}">
              <a16:creationId xmlns:a16="http://schemas.microsoft.com/office/drawing/2014/main" id="{D80F4243-410D-4E2F-8AFB-8539C4D8A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08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579120</xdr:colOff>
      <xdr:row>31</xdr:row>
      <xdr:rowOff>0</xdr:rowOff>
    </xdr:from>
    <xdr:to>
      <xdr:col>169</xdr:col>
      <xdr:colOff>0</xdr:colOff>
      <xdr:row>31</xdr:row>
      <xdr:rowOff>0</xdr:rowOff>
    </xdr:to>
    <xdr:pic>
      <xdr:nvPicPr>
        <xdr:cNvPr id="3907" name="Picture 2">
          <a:extLst>
            <a:ext uri="{FF2B5EF4-FFF2-40B4-BE49-F238E27FC236}">
              <a16:creationId xmlns:a16="http://schemas.microsoft.com/office/drawing/2014/main" id="{7C9A8B86-818F-4AFA-A70D-1D9E0467F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172</xdr:col>
      <xdr:colOff>579120</xdr:colOff>
      <xdr:row>31</xdr:row>
      <xdr:rowOff>0</xdr:rowOff>
    </xdr:from>
    <xdr:to>
      <xdr:col>173</xdr:col>
      <xdr:colOff>0</xdr:colOff>
      <xdr:row>31</xdr:row>
      <xdr:rowOff>0</xdr:rowOff>
    </xdr:to>
    <xdr:pic>
      <xdr:nvPicPr>
        <xdr:cNvPr id="3908" name="Picture 2">
          <a:extLst>
            <a:ext uri="{FF2B5EF4-FFF2-40B4-BE49-F238E27FC236}">
              <a16:creationId xmlns:a16="http://schemas.microsoft.com/office/drawing/2014/main" id="{1138D51C-F1B7-4A20-9306-988BC50ED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84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579120</xdr:colOff>
      <xdr:row>31</xdr:row>
      <xdr:rowOff>0</xdr:rowOff>
    </xdr:from>
    <xdr:to>
      <xdr:col>177</xdr:col>
      <xdr:colOff>0</xdr:colOff>
      <xdr:row>31</xdr:row>
      <xdr:rowOff>0</xdr:rowOff>
    </xdr:to>
    <xdr:pic>
      <xdr:nvPicPr>
        <xdr:cNvPr id="3909" name="Picture 2">
          <a:extLst>
            <a:ext uri="{FF2B5EF4-FFF2-40B4-BE49-F238E27FC236}">
              <a16:creationId xmlns:a16="http://schemas.microsoft.com/office/drawing/2014/main" id="{41F35645-07FB-453E-85EC-A3DBA1B55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23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180</xdr:col>
      <xdr:colOff>579120</xdr:colOff>
      <xdr:row>31</xdr:row>
      <xdr:rowOff>0</xdr:rowOff>
    </xdr:from>
    <xdr:to>
      <xdr:col>181</xdr:col>
      <xdr:colOff>0</xdr:colOff>
      <xdr:row>31</xdr:row>
      <xdr:rowOff>0</xdr:rowOff>
    </xdr:to>
    <xdr:pic>
      <xdr:nvPicPr>
        <xdr:cNvPr id="3910" name="Picture 2">
          <a:extLst>
            <a:ext uri="{FF2B5EF4-FFF2-40B4-BE49-F238E27FC236}">
              <a16:creationId xmlns:a16="http://schemas.microsoft.com/office/drawing/2014/main" id="{1A1BBEC9-0834-49EF-AC8F-00113561E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61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184</xdr:col>
      <xdr:colOff>579120</xdr:colOff>
      <xdr:row>31</xdr:row>
      <xdr:rowOff>0</xdr:rowOff>
    </xdr:from>
    <xdr:to>
      <xdr:col>185</xdr:col>
      <xdr:colOff>0</xdr:colOff>
      <xdr:row>31</xdr:row>
      <xdr:rowOff>0</xdr:rowOff>
    </xdr:to>
    <xdr:pic>
      <xdr:nvPicPr>
        <xdr:cNvPr id="3911" name="Picture 2">
          <a:extLst>
            <a:ext uri="{FF2B5EF4-FFF2-40B4-BE49-F238E27FC236}">
              <a16:creationId xmlns:a16="http://schemas.microsoft.com/office/drawing/2014/main" id="{978788E1-1EC7-4B6F-8751-16512DEF3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00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188</xdr:col>
      <xdr:colOff>579120</xdr:colOff>
      <xdr:row>31</xdr:row>
      <xdr:rowOff>0</xdr:rowOff>
    </xdr:from>
    <xdr:to>
      <xdr:col>189</xdr:col>
      <xdr:colOff>0</xdr:colOff>
      <xdr:row>31</xdr:row>
      <xdr:rowOff>0</xdr:rowOff>
    </xdr:to>
    <xdr:pic>
      <xdr:nvPicPr>
        <xdr:cNvPr id="3912" name="Picture 2">
          <a:extLst>
            <a:ext uri="{FF2B5EF4-FFF2-40B4-BE49-F238E27FC236}">
              <a16:creationId xmlns:a16="http://schemas.microsoft.com/office/drawing/2014/main" id="{E464618C-A9FD-43F9-BA44-7364B1793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192</xdr:col>
      <xdr:colOff>579120</xdr:colOff>
      <xdr:row>31</xdr:row>
      <xdr:rowOff>0</xdr:rowOff>
    </xdr:from>
    <xdr:to>
      <xdr:col>193</xdr:col>
      <xdr:colOff>0</xdr:colOff>
      <xdr:row>31</xdr:row>
      <xdr:rowOff>0</xdr:rowOff>
    </xdr:to>
    <xdr:pic>
      <xdr:nvPicPr>
        <xdr:cNvPr id="3913" name="Picture 2">
          <a:extLst>
            <a:ext uri="{FF2B5EF4-FFF2-40B4-BE49-F238E27FC236}">
              <a16:creationId xmlns:a16="http://schemas.microsoft.com/office/drawing/2014/main" id="{4B2EA31F-CFD3-4984-8237-AC1A7438E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76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196</xdr:col>
      <xdr:colOff>579120</xdr:colOff>
      <xdr:row>31</xdr:row>
      <xdr:rowOff>0</xdr:rowOff>
    </xdr:from>
    <xdr:to>
      <xdr:col>197</xdr:col>
      <xdr:colOff>0</xdr:colOff>
      <xdr:row>31</xdr:row>
      <xdr:rowOff>0</xdr:rowOff>
    </xdr:to>
    <xdr:pic>
      <xdr:nvPicPr>
        <xdr:cNvPr id="3914" name="Picture 2">
          <a:extLst>
            <a:ext uri="{FF2B5EF4-FFF2-40B4-BE49-F238E27FC236}">
              <a16:creationId xmlns:a16="http://schemas.microsoft.com/office/drawing/2014/main" id="{5AAC8A5E-A6DC-4073-A39A-FE7AF95CD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15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200</xdr:col>
      <xdr:colOff>579120</xdr:colOff>
      <xdr:row>31</xdr:row>
      <xdr:rowOff>0</xdr:rowOff>
    </xdr:from>
    <xdr:to>
      <xdr:col>201</xdr:col>
      <xdr:colOff>0</xdr:colOff>
      <xdr:row>31</xdr:row>
      <xdr:rowOff>0</xdr:rowOff>
    </xdr:to>
    <xdr:pic>
      <xdr:nvPicPr>
        <xdr:cNvPr id="3915" name="Picture 2">
          <a:extLst>
            <a:ext uri="{FF2B5EF4-FFF2-40B4-BE49-F238E27FC236}">
              <a16:creationId xmlns:a16="http://schemas.microsoft.com/office/drawing/2014/main" id="{00102AD1-245C-4013-A510-E9CF1DC3F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53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204</xdr:col>
      <xdr:colOff>579120</xdr:colOff>
      <xdr:row>31</xdr:row>
      <xdr:rowOff>0</xdr:rowOff>
    </xdr:from>
    <xdr:to>
      <xdr:col>205</xdr:col>
      <xdr:colOff>0</xdr:colOff>
      <xdr:row>31</xdr:row>
      <xdr:rowOff>0</xdr:rowOff>
    </xdr:to>
    <xdr:pic>
      <xdr:nvPicPr>
        <xdr:cNvPr id="3916" name="Picture 2">
          <a:extLst>
            <a:ext uri="{FF2B5EF4-FFF2-40B4-BE49-F238E27FC236}">
              <a16:creationId xmlns:a16="http://schemas.microsoft.com/office/drawing/2014/main" id="{75553AA5-ACFB-4A43-8C2B-BFA694E85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92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208</xdr:col>
      <xdr:colOff>579120</xdr:colOff>
      <xdr:row>31</xdr:row>
      <xdr:rowOff>0</xdr:rowOff>
    </xdr:from>
    <xdr:to>
      <xdr:col>209</xdr:col>
      <xdr:colOff>0</xdr:colOff>
      <xdr:row>31</xdr:row>
      <xdr:rowOff>0</xdr:rowOff>
    </xdr:to>
    <xdr:pic>
      <xdr:nvPicPr>
        <xdr:cNvPr id="3917" name="Picture 2">
          <a:extLst>
            <a:ext uri="{FF2B5EF4-FFF2-40B4-BE49-F238E27FC236}">
              <a16:creationId xmlns:a16="http://schemas.microsoft.com/office/drawing/2014/main" id="{98751F8A-A967-4B49-A76D-04DDFD21B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212</xdr:col>
      <xdr:colOff>579120</xdr:colOff>
      <xdr:row>31</xdr:row>
      <xdr:rowOff>0</xdr:rowOff>
    </xdr:from>
    <xdr:to>
      <xdr:col>213</xdr:col>
      <xdr:colOff>0</xdr:colOff>
      <xdr:row>31</xdr:row>
      <xdr:rowOff>0</xdr:rowOff>
    </xdr:to>
    <xdr:pic>
      <xdr:nvPicPr>
        <xdr:cNvPr id="3918" name="Picture 2">
          <a:extLst>
            <a:ext uri="{FF2B5EF4-FFF2-40B4-BE49-F238E27FC236}">
              <a16:creationId xmlns:a16="http://schemas.microsoft.com/office/drawing/2014/main" id="{F059095D-7159-4061-974B-44F85E1C3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68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216</xdr:col>
      <xdr:colOff>579120</xdr:colOff>
      <xdr:row>31</xdr:row>
      <xdr:rowOff>0</xdr:rowOff>
    </xdr:from>
    <xdr:to>
      <xdr:col>217</xdr:col>
      <xdr:colOff>0</xdr:colOff>
      <xdr:row>31</xdr:row>
      <xdr:rowOff>0</xdr:rowOff>
    </xdr:to>
    <xdr:pic>
      <xdr:nvPicPr>
        <xdr:cNvPr id="3919" name="Picture 2">
          <a:extLst>
            <a:ext uri="{FF2B5EF4-FFF2-40B4-BE49-F238E27FC236}">
              <a16:creationId xmlns:a16="http://schemas.microsoft.com/office/drawing/2014/main" id="{2321C047-B395-40D9-A22C-BF4776997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07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220</xdr:col>
      <xdr:colOff>579120</xdr:colOff>
      <xdr:row>31</xdr:row>
      <xdr:rowOff>0</xdr:rowOff>
    </xdr:from>
    <xdr:to>
      <xdr:col>221</xdr:col>
      <xdr:colOff>0</xdr:colOff>
      <xdr:row>31</xdr:row>
      <xdr:rowOff>0</xdr:rowOff>
    </xdr:to>
    <xdr:pic>
      <xdr:nvPicPr>
        <xdr:cNvPr id="3920" name="Picture 2">
          <a:extLst>
            <a:ext uri="{FF2B5EF4-FFF2-40B4-BE49-F238E27FC236}">
              <a16:creationId xmlns:a16="http://schemas.microsoft.com/office/drawing/2014/main" id="{BE278D05-26B7-4D5B-93C5-32003C877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45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224</xdr:col>
      <xdr:colOff>579120</xdr:colOff>
      <xdr:row>31</xdr:row>
      <xdr:rowOff>0</xdr:rowOff>
    </xdr:from>
    <xdr:to>
      <xdr:col>225</xdr:col>
      <xdr:colOff>0</xdr:colOff>
      <xdr:row>31</xdr:row>
      <xdr:rowOff>0</xdr:rowOff>
    </xdr:to>
    <xdr:pic>
      <xdr:nvPicPr>
        <xdr:cNvPr id="3921" name="Picture 2">
          <a:extLst>
            <a:ext uri="{FF2B5EF4-FFF2-40B4-BE49-F238E27FC236}">
              <a16:creationId xmlns:a16="http://schemas.microsoft.com/office/drawing/2014/main" id="{FE307DE3-3522-4971-A375-8086C869C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84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228</xdr:col>
      <xdr:colOff>579120</xdr:colOff>
      <xdr:row>31</xdr:row>
      <xdr:rowOff>0</xdr:rowOff>
    </xdr:from>
    <xdr:to>
      <xdr:col>229</xdr:col>
      <xdr:colOff>0</xdr:colOff>
      <xdr:row>31</xdr:row>
      <xdr:rowOff>0</xdr:rowOff>
    </xdr:to>
    <xdr:pic>
      <xdr:nvPicPr>
        <xdr:cNvPr id="3922" name="Picture 2">
          <a:extLst>
            <a:ext uri="{FF2B5EF4-FFF2-40B4-BE49-F238E27FC236}">
              <a16:creationId xmlns:a16="http://schemas.microsoft.com/office/drawing/2014/main" id="{A82A91C6-6CE7-43A3-A43B-5B1A9D780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232</xdr:col>
      <xdr:colOff>579120</xdr:colOff>
      <xdr:row>31</xdr:row>
      <xdr:rowOff>0</xdr:rowOff>
    </xdr:from>
    <xdr:to>
      <xdr:col>233</xdr:col>
      <xdr:colOff>0</xdr:colOff>
      <xdr:row>31</xdr:row>
      <xdr:rowOff>0</xdr:rowOff>
    </xdr:to>
    <xdr:pic>
      <xdr:nvPicPr>
        <xdr:cNvPr id="3923" name="Picture 2">
          <a:extLst>
            <a:ext uri="{FF2B5EF4-FFF2-40B4-BE49-F238E27FC236}">
              <a16:creationId xmlns:a16="http://schemas.microsoft.com/office/drawing/2014/main" id="{FBD999C6-45A8-43D8-AA60-D9CF90B65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60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236</xdr:col>
      <xdr:colOff>579120</xdr:colOff>
      <xdr:row>31</xdr:row>
      <xdr:rowOff>0</xdr:rowOff>
    </xdr:from>
    <xdr:to>
      <xdr:col>237</xdr:col>
      <xdr:colOff>0</xdr:colOff>
      <xdr:row>31</xdr:row>
      <xdr:rowOff>0</xdr:rowOff>
    </xdr:to>
    <xdr:pic>
      <xdr:nvPicPr>
        <xdr:cNvPr id="3924" name="Picture 2">
          <a:extLst>
            <a:ext uri="{FF2B5EF4-FFF2-40B4-BE49-F238E27FC236}">
              <a16:creationId xmlns:a16="http://schemas.microsoft.com/office/drawing/2014/main" id="{2EDA7A4A-3641-4276-B58A-8B3074139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993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240</xdr:col>
      <xdr:colOff>579120</xdr:colOff>
      <xdr:row>31</xdr:row>
      <xdr:rowOff>0</xdr:rowOff>
    </xdr:from>
    <xdr:to>
      <xdr:col>241</xdr:col>
      <xdr:colOff>0</xdr:colOff>
      <xdr:row>31</xdr:row>
      <xdr:rowOff>0</xdr:rowOff>
    </xdr:to>
    <xdr:pic>
      <xdr:nvPicPr>
        <xdr:cNvPr id="3925" name="Picture 2">
          <a:extLst>
            <a:ext uri="{FF2B5EF4-FFF2-40B4-BE49-F238E27FC236}">
              <a16:creationId xmlns:a16="http://schemas.microsoft.com/office/drawing/2014/main" id="{D5D0414A-EBE5-47E6-BBCB-B141639F3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377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244</xdr:col>
      <xdr:colOff>579120</xdr:colOff>
      <xdr:row>31</xdr:row>
      <xdr:rowOff>0</xdr:rowOff>
    </xdr:from>
    <xdr:to>
      <xdr:col>245</xdr:col>
      <xdr:colOff>0</xdr:colOff>
      <xdr:row>31</xdr:row>
      <xdr:rowOff>0</xdr:rowOff>
    </xdr:to>
    <xdr:pic>
      <xdr:nvPicPr>
        <xdr:cNvPr id="3926" name="Picture 2">
          <a:extLst>
            <a:ext uri="{FF2B5EF4-FFF2-40B4-BE49-F238E27FC236}">
              <a16:creationId xmlns:a16="http://schemas.microsoft.com/office/drawing/2014/main" id="{F120E0A0-97A7-499C-933E-8077F922C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1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248</xdr:col>
      <xdr:colOff>579120</xdr:colOff>
      <xdr:row>31</xdr:row>
      <xdr:rowOff>0</xdr:rowOff>
    </xdr:from>
    <xdr:to>
      <xdr:col>249</xdr:col>
      <xdr:colOff>0</xdr:colOff>
      <xdr:row>31</xdr:row>
      <xdr:rowOff>0</xdr:rowOff>
    </xdr:to>
    <xdr:pic>
      <xdr:nvPicPr>
        <xdr:cNvPr id="3927" name="Picture 2">
          <a:extLst>
            <a:ext uri="{FF2B5EF4-FFF2-40B4-BE49-F238E27FC236}">
              <a16:creationId xmlns:a16="http://schemas.microsoft.com/office/drawing/2014/main" id="{B60D2036-DC63-4477-B9E4-C741A0B35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145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252</xdr:col>
      <xdr:colOff>579120</xdr:colOff>
      <xdr:row>31</xdr:row>
      <xdr:rowOff>0</xdr:rowOff>
    </xdr:from>
    <xdr:to>
      <xdr:col>253</xdr:col>
      <xdr:colOff>0</xdr:colOff>
      <xdr:row>31</xdr:row>
      <xdr:rowOff>0</xdr:rowOff>
    </xdr:to>
    <xdr:pic>
      <xdr:nvPicPr>
        <xdr:cNvPr id="3928" name="Picture 2">
          <a:extLst>
            <a:ext uri="{FF2B5EF4-FFF2-40B4-BE49-F238E27FC236}">
              <a16:creationId xmlns:a16="http://schemas.microsoft.com/office/drawing/2014/main" id="{EC842546-6D94-4388-864D-EC24CA1B1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52900" y="16123920"/>
          <a:ext cx="30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2</xdr:row>
      <xdr:rowOff>228600</xdr:rowOff>
    </xdr:from>
    <xdr:to>
      <xdr:col>1</xdr:col>
      <xdr:colOff>723900</xdr:colOff>
      <xdr:row>2</xdr:row>
      <xdr:rowOff>1661160</xdr:rowOff>
    </xdr:to>
    <xdr:pic>
      <xdr:nvPicPr>
        <xdr:cNvPr id="3929" name="Рисунок 4161" descr="Tokio3.png">
          <a:extLst>
            <a:ext uri="{FF2B5EF4-FFF2-40B4-BE49-F238E27FC236}">
              <a16:creationId xmlns:a16="http://schemas.microsoft.com/office/drawing/2014/main" id="{51649029-CA15-4384-B973-DDE5AF9C5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731520"/>
          <a:ext cx="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</xdr:row>
      <xdr:rowOff>0</xdr:rowOff>
    </xdr:from>
    <xdr:to>
      <xdr:col>1</xdr:col>
      <xdr:colOff>647700</xdr:colOff>
      <xdr:row>3</xdr:row>
      <xdr:rowOff>0</xdr:rowOff>
    </xdr:to>
    <xdr:pic>
      <xdr:nvPicPr>
        <xdr:cNvPr id="3930" name="Picture 2">
          <a:extLst>
            <a:ext uri="{FF2B5EF4-FFF2-40B4-BE49-F238E27FC236}">
              <a16:creationId xmlns:a16="http://schemas.microsoft.com/office/drawing/2014/main" id="{F7D6CD81-929D-4F40-AA40-A04616275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2407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</xdr:row>
      <xdr:rowOff>0</xdr:rowOff>
    </xdr:from>
    <xdr:to>
      <xdr:col>1</xdr:col>
      <xdr:colOff>647700</xdr:colOff>
      <xdr:row>3</xdr:row>
      <xdr:rowOff>0</xdr:rowOff>
    </xdr:to>
    <xdr:pic>
      <xdr:nvPicPr>
        <xdr:cNvPr id="3931" name="Picture 2">
          <a:extLst>
            <a:ext uri="{FF2B5EF4-FFF2-40B4-BE49-F238E27FC236}">
              <a16:creationId xmlns:a16="http://schemas.microsoft.com/office/drawing/2014/main" id="{5876D167-65C7-413C-87E9-11B5577AE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2407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</xdr:row>
      <xdr:rowOff>0</xdr:rowOff>
    </xdr:from>
    <xdr:to>
      <xdr:col>1</xdr:col>
      <xdr:colOff>647700</xdr:colOff>
      <xdr:row>3</xdr:row>
      <xdr:rowOff>0</xdr:rowOff>
    </xdr:to>
    <xdr:pic>
      <xdr:nvPicPr>
        <xdr:cNvPr id="3932" name="Picture 2">
          <a:extLst>
            <a:ext uri="{FF2B5EF4-FFF2-40B4-BE49-F238E27FC236}">
              <a16:creationId xmlns:a16="http://schemas.microsoft.com/office/drawing/2014/main" id="{643E96AC-21DA-4006-9ABC-CFA4F77CF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2407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</xdr:row>
      <xdr:rowOff>0</xdr:rowOff>
    </xdr:from>
    <xdr:to>
      <xdr:col>1</xdr:col>
      <xdr:colOff>647700</xdr:colOff>
      <xdr:row>3</xdr:row>
      <xdr:rowOff>0</xdr:rowOff>
    </xdr:to>
    <xdr:pic>
      <xdr:nvPicPr>
        <xdr:cNvPr id="3933" name="Picture 2">
          <a:extLst>
            <a:ext uri="{FF2B5EF4-FFF2-40B4-BE49-F238E27FC236}">
              <a16:creationId xmlns:a16="http://schemas.microsoft.com/office/drawing/2014/main" id="{9DF36F23-607D-4231-8BF3-133A0EF16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2407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601980</xdr:colOff>
      <xdr:row>3</xdr:row>
      <xdr:rowOff>0</xdr:rowOff>
    </xdr:from>
    <xdr:to>
      <xdr:col>1</xdr:col>
      <xdr:colOff>38100</xdr:colOff>
      <xdr:row>3</xdr:row>
      <xdr:rowOff>0</xdr:rowOff>
    </xdr:to>
    <xdr:pic>
      <xdr:nvPicPr>
        <xdr:cNvPr id="3934" name="Picture 2">
          <a:extLst>
            <a:ext uri="{FF2B5EF4-FFF2-40B4-BE49-F238E27FC236}">
              <a16:creationId xmlns:a16="http://schemas.microsoft.com/office/drawing/2014/main" id="{CB800A16-D7DA-4589-8AFB-C797D5EA2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407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3</xdr:row>
      <xdr:rowOff>0</xdr:rowOff>
    </xdr:from>
    <xdr:to>
      <xdr:col>5</xdr:col>
      <xdr:colOff>647700</xdr:colOff>
      <xdr:row>3</xdr:row>
      <xdr:rowOff>0</xdr:rowOff>
    </xdr:to>
    <xdr:pic>
      <xdr:nvPicPr>
        <xdr:cNvPr id="3935" name="Picture 2">
          <a:extLst>
            <a:ext uri="{FF2B5EF4-FFF2-40B4-BE49-F238E27FC236}">
              <a16:creationId xmlns:a16="http://schemas.microsoft.com/office/drawing/2014/main" id="{BCE23033-9461-48AB-BDA4-3B8A844F8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4460" y="2407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6</xdr:row>
      <xdr:rowOff>160020</xdr:rowOff>
    </xdr:from>
    <xdr:to>
      <xdr:col>1</xdr:col>
      <xdr:colOff>1569720</xdr:colOff>
      <xdr:row>6</xdr:row>
      <xdr:rowOff>1752600</xdr:rowOff>
    </xdr:to>
    <xdr:pic>
      <xdr:nvPicPr>
        <xdr:cNvPr id="3936" name="Picture 2">
          <a:extLst>
            <a:ext uri="{FF2B5EF4-FFF2-40B4-BE49-F238E27FC236}">
              <a16:creationId xmlns:a16="http://schemas.microsoft.com/office/drawing/2014/main" id="{A88B7FA7-C7AE-4AD5-8A4E-CFE4D177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6377940"/>
          <a:ext cx="96012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678180</xdr:colOff>
      <xdr:row>2</xdr:row>
      <xdr:rowOff>205740</xdr:rowOff>
    </xdr:from>
    <xdr:to>
      <xdr:col>1</xdr:col>
      <xdr:colOff>1531620</xdr:colOff>
      <xdr:row>2</xdr:row>
      <xdr:rowOff>1638300</xdr:rowOff>
    </xdr:to>
    <xdr:pic>
      <xdr:nvPicPr>
        <xdr:cNvPr id="3937" name="Рисунок 4172" descr="Tokio3.png">
          <a:extLst>
            <a:ext uri="{FF2B5EF4-FFF2-40B4-BE49-F238E27FC236}">
              <a16:creationId xmlns:a16="http://schemas.microsoft.com/office/drawing/2014/main" id="{2F8B9680-29D4-4D2E-BFF8-006B275BD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" y="708660"/>
          <a:ext cx="85344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</xdr:row>
      <xdr:rowOff>236220</xdr:rowOff>
    </xdr:from>
    <xdr:to>
      <xdr:col>1</xdr:col>
      <xdr:colOff>1562100</xdr:colOff>
      <xdr:row>3</xdr:row>
      <xdr:rowOff>1668780</xdr:rowOff>
    </xdr:to>
    <xdr:pic>
      <xdr:nvPicPr>
        <xdr:cNvPr id="3938" name="Picture 6">
          <a:extLst>
            <a:ext uri="{FF2B5EF4-FFF2-40B4-BE49-F238E27FC236}">
              <a16:creationId xmlns:a16="http://schemas.microsoft.com/office/drawing/2014/main" id="{AAD454FC-4F1C-45A5-AF01-8227F8F10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2644140"/>
          <a:ext cx="95250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853440</xdr:colOff>
      <xdr:row>13</xdr:row>
      <xdr:rowOff>213360</xdr:rowOff>
    </xdr:from>
    <xdr:to>
      <xdr:col>1</xdr:col>
      <xdr:colOff>1379220</xdr:colOff>
      <xdr:row>17</xdr:row>
      <xdr:rowOff>45720</xdr:rowOff>
    </xdr:to>
    <xdr:pic>
      <xdr:nvPicPr>
        <xdr:cNvPr id="3939" name="Рисунок 4174">
          <a:extLst>
            <a:ext uri="{FF2B5EF4-FFF2-40B4-BE49-F238E27FC236}">
              <a16:creationId xmlns:a16="http://schemas.microsoft.com/office/drawing/2014/main" id="{C30C1390-B36D-4D1B-BD65-6BDB442A1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9845040"/>
          <a:ext cx="52578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18</xdr:row>
      <xdr:rowOff>114300</xdr:rowOff>
    </xdr:from>
    <xdr:to>
      <xdr:col>1</xdr:col>
      <xdr:colOff>1348740</xdr:colOff>
      <xdr:row>20</xdr:row>
      <xdr:rowOff>220980</xdr:rowOff>
    </xdr:to>
    <xdr:pic>
      <xdr:nvPicPr>
        <xdr:cNvPr id="3940" name="Рисунок 4175">
          <a:extLst>
            <a:ext uri="{FF2B5EF4-FFF2-40B4-BE49-F238E27FC236}">
              <a16:creationId xmlns:a16="http://schemas.microsoft.com/office/drawing/2014/main" id="{1163BA8C-CC0B-4EC2-890A-8928753B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" y="11003280"/>
          <a:ext cx="5105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21</xdr:row>
      <xdr:rowOff>45720</xdr:rowOff>
    </xdr:from>
    <xdr:to>
      <xdr:col>1</xdr:col>
      <xdr:colOff>1318260</xdr:colOff>
      <xdr:row>23</xdr:row>
      <xdr:rowOff>266700</xdr:rowOff>
    </xdr:to>
    <xdr:pic>
      <xdr:nvPicPr>
        <xdr:cNvPr id="3941" name="Рисунок 8">
          <a:extLst>
            <a:ext uri="{FF2B5EF4-FFF2-40B4-BE49-F238E27FC236}">
              <a16:creationId xmlns:a16="http://schemas.microsoft.com/office/drawing/2014/main" id="{B800E7C8-8151-4958-BF26-FA09A1D33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" y="11894820"/>
          <a:ext cx="4800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883920</xdr:colOff>
      <xdr:row>9</xdr:row>
      <xdr:rowOff>68580</xdr:rowOff>
    </xdr:from>
    <xdr:to>
      <xdr:col>1</xdr:col>
      <xdr:colOff>1386840</xdr:colOff>
      <xdr:row>11</xdr:row>
      <xdr:rowOff>160020</xdr:rowOff>
    </xdr:to>
    <xdr:pic>
      <xdr:nvPicPr>
        <xdr:cNvPr id="3942" name="Рисунок 4177">
          <a:extLst>
            <a:ext uri="{FF2B5EF4-FFF2-40B4-BE49-F238E27FC236}">
              <a16:creationId xmlns:a16="http://schemas.microsoft.com/office/drawing/2014/main" id="{E9A18C94-4072-473C-87B6-F67F23B5E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" y="8694420"/>
          <a:ext cx="50292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25</xdr:row>
      <xdr:rowOff>266700</xdr:rowOff>
    </xdr:from>
    <xdr:to>
      <xdr:col>1</xdr:col>
      <xdr:colOff>624840</xdr:colOff>
      <xdr:row>27</xdr:row>
      <xdr:rowOff>228600</xdr:rowOff>
    </xdr:to>
    <xdr:pic>
      <xdr:nvPicPr>
        <xdr:cNvPr id="3943" name="Рисунок 4">
          <a:extLst>
            <a:ext uri="{FF2B5EF4-FFF2-40B4-BE49-F238E27FC236}">
              <a16:creationId xmlns:a16="http://schemas.microsoft.com/office/drawing/2014/main" id="{56D39725-7B6B-4D71-90A6-35FB9578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327380"/>
          <a:ext cx="4191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815340</xdr:colOff>
      <xdr:row>25</xdr:row>
      <xdr:rowOff>259080</xdr:rowOff>
    </xdr:from>
    <xdr:to>
      <xdr:col>1</xdr:col>
      <xdr:colOff>1234440</xdr:colOff>
      <xdr:row>27</xdr:row>
      <xdr:rowOff>220980</xdr:rowOff>
    </xdr:to>
    <xdr:pic>
      <xdr:nvPicPr>
        <xdr:cNvPr id="3944" name="Рисунок 5">
          <a:extLst>
            <a:ext uri="{FF2B5EF4-FFF2-40B4-BE49-F238E27FC236}">
              <a16:creationId xmlns:a16="http://schemas.microsoft.com/office/drawing/2014/main" id="{FD8B564D-1D90-4699-B263-DA618839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3319760"/>
          <a:ext cx="4191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1379220</xdr:colOff>
      <xdr:row>25</xdr:row>
      <xdr:rowOff>236220</xdr:rowOff>
    </xdr:from>
    <xdr:to>
      <xdr:col>1</xdr:col>
      <xdr:colOff>1821180</xdr:colOff>
      <xdr:row>27</xdr:row>
      <xdr:rowOff>220980</xdr:rowOff>
    </xdr:to>
    <xdr:pic>
      <xdr:nvPicPr>
        <xdr:cNvPr id="3945" name="Рисунок 6">
          <a:extLst>
            <a:ext uri="{FF2B5EF4-FFF2-40B4-BE49-F238E27FC236}">
              <a16:creationId xmlns:a16="http://schemas.microsoft.com/office/drawing/2014/main" id="{88523DD9-220F-4601-95C4-CBD3E4C2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13296900"/>
          <a:ext cx="4419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175260</xdr:colOff>
      <xdr:row>28</xdr:row>
      <xdr:rowOff>205740</xdr:rowOff>
    </xdr:from>
    <xdr:to>
      <xdr:col>1</xdr:col>
      <xdr:colOff>632460</xdr:colOff>
      <xdr:row>30</xdr:row>
      <xdr:rowOff>304800</xdr:rowOff>
    </xdr:to>
    <xdr:pic>
      <xdr:nvPicPr>
        <xdr:cNvPr id="3946" name="Рисунок 7">
          <a:extLst>
            <a:ext uri="{FF2B5EF4-FFF2-40B4-BE49-F238E27FC236}">
              <a16:creationId xmlns:a16="http://schemas.microsoft.com/office/drawing/2014/main" id="{08BB750D-1F48-4523-BF48-1ACB8A92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14798040"/>
          <a:ext cx="4572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822960</xdr:colOff>
      <xdr:row>28</xdr:row>
      <xdr:rowOff>198120</xdr:rowOff>
    </xdr:from>
    <xdr:to>
      <xdr:col>1</xdr:col>
      <xdr:colOff>1272540</xdr:colOff>
      <xdr:row>30</xdr:row>
      <xdr:rowOff>304800</xdr:rowOff>
    </xdr:to>
    <xdr:pic>
      <xdr:nvPicPr>
        <xdr:cNvPr id="3947" name="Рисунок 4182">
          <a:extLst>
            <a:ext uri="{FF2B5EF4-FFF2-40B4-BE49-F238E27FC236}">
              <a16:creationId xmlns:a16="http://schemas.microsoft.com/office/drawing/2014/main" id="{74DDAC46-050B-41E1-884E-866C6A9CF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" y="14790420"/>
          <a:ext cx="449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1463040</xdr:colOff>
      <xdr:row>28</xdr:row>
      <xdr:rowOff>198120</xdr:rowOff>
    </xdr:from>
    <xdr:to>
      <xdr:col>1</xdr:col>
      <xdr:colOff>1889760</xdr:colOff>
      <xdr:row>30</xdr:row>
      <xdr:rowOff>289560</xdr:rowOff>
    </xdr:to>
    <xdr:pic>
      <xdr:nvPicPr>
        <xdr:cNvPr id="3948" name="Рисунок 1">
          <a:extLst>
            <a:ext uri="{FF2B5EF4-FFF2-40B4-BE49-F238E27FC236}">
              <a16:creationId xmlns:a16="http://schemas.microsoft.com/office/drawing/2014/main" id="{6CA9EB7B-05F4-4AD7-8422-B2E88ECB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4790420"/>
          <a:ext cx="4267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2</xdr:row>
      <xdr:rowOff>0</xdr:rowOff>
    </xdr:from>
    <xdr:to>
      <xdr:col>1</xdr:col>
      <xdr:colOff>647700</xdr:colOff>
      <xdr:row>2</xdr:row>
      <xdr:rowOff>0</xdr:rowOff>
    </xdr:to>
    <xdr:pic>
      <xdr:nvPicPr>
        <xdr:cNvPr id="3949" name="Picture 2">
          <a:extLst>
            <a:ext uri="{FF2B5EF4-FFF2-40B4-BE49-F238E27FC236}">
              <a16:creationId xmlns:a16="http://schemas.microsoft.com/office/drawing/2014/main" id="{7FEF52A0-7234-4D32-B73B-27685DB2B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502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2</xdr:row>
      <xdr:rowOff>0</xdr:rowOff>
    </xdr:from>
    <xdr:to>
      <xdr:col>1</xdr:col>
      <xdr:colOff>647700</xdr:colOff>
      <xdr:row>2</xdr:row>
      <xdr:rowOff>0</xdr:rowOff>
    </xdr:to>
    <xdr:pic>
      <xdr:nvPicPr>
        <xdr:cNvPr id="3950" name="Picture 2">
          <a:extLst>
            <a:ext uri="{FF2B5EF4-FFF2-40B4-BE49-F238E27FC236}">
              <a16:creationId xmlns:a16="http://schemas.microsoft.com/office/drawing/2014/main" id="{99C43AED-B522-4531-A040-EE0538D32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502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2</xdr:row>
      <xdr:rowOff>0</xdr:rowOff>
    </xdr:from>
    <xdr:to>
      <xdr:col>1</xdr:col>
      <xdr:colOff>647700</xdr:colOff>
      <xdr:row>2</xdr:row>
      <xdr:rowOff>0</xdr:rowOff>
    </xdr:to>
    <xdr:pic>
      <xdr:nvPicPr>
        <xdr:cNvPr id="3951" name="Picture 2">
          <a:extLst>
            <a:ext uri="{FF2B5EF4-FFF2-40B4-BE49-F238E27FC236}">
              <a16:creationId xmlns:a16="http://schemas.microsoft.com/office/drawing/2014/main" id="{A5F69BE4-B484-4995-A6FB-8B9DA813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502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2</xdr:row>
      <xdr:rowOff>0</xdr:rowOff>
    </xdr:from>
    <xdr:to>
      <xdr:col>1</xdr:col>
      <xdr:colOff>647700</xdr:colOff>
      <xdr:row>2</xdr:row>
      <xdr:rowOff>0</xdr:rowOff>
    </xdr:to>
    <xdr:pic>
      <xdr:nvPicPr>
        <xdr:cNvPr id="3952" name="Picture 2">
          <a:extLst>
            <a:ext uri="{FF2B5EF4-FFF2-40B4-BE49-F238E27FC236}">
              <a16:creationId xmlns:a16="http://schemas.microsoft.com/office/drawing/2014/main" id="{9BF6A72A-A124-4F92-BBB1-C0332114E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502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601980</xdr:colOff>
      <xdr:row>2</xdr:row>
      <xdr:rowOff>0</xdr:rowOff>
    </xdr:from>
    <xdr:to>
      <xdr:col>1</xdr:col>
      <xdr:colOff>38100</xdr:colOff>
      <xdr:row>2</xdr:row>
      <xdr:rowOff>0</xdr:rowOff>
    </xdr:to>
    <xdr:pic>
      <xdr:nvPicPr>
        <xdr:cNvPr id="3953" name="Picture 2">
          <a:extLst>
            <a:ext uri="{FF2B5EF4-FFF2-40B4-BE49-F238E27FC236}">
              <a16:creationId xmlns:a16="http://schemas.microsoft.com/office/drawing/2014/main" id="{D2FF0C9F-F2D1-411C-B1F1-1BD56BBB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50292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632460</xdr:colOff>
      <xdr:row>4</xdr:row>
      <xdr:rowOff>137160</xdr:rowOff>
    </xdr:from>
    <xdr:to>
      <xdr:col>1</xdr:col>
      <xdr:colOff>1584960</xdr:colOff>
      <xdr:row>5</xdr:row>
      <xdr:rowOff>815340</xdr:rowOff>
    </xdr:to>
    <xdr:pic>
      <xdr:nvPicPr>
        <xdr:cNvPr id="3954" name="Рисунок 4163" descr="Токио гнутый.png">
          <a:extLst>
            <a:ext uri="{FF2B5EF4-FFF2-40B4-BE49-F238E27FC236}">
              <a16:creationId xmlns:a16="http://schemas.microsoft.com/office/drawing/2014/main" id="{C6362493-33D5-4BDD-A63E-9D4BA95AB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" y="4450080"/>
          <a:ext cx="9525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35</xdr:row>
      <xdr:rowOff>0</xdr:rowOff>
    </xdr:from>
    <xdr:to>
      <xdr:col>0</xdr:col>
      <xdr:colOff>685800</xdr:colOff>
      <xdr:row>35</xdr:row>
      <xdr:rowOff>7620</xdr:rowOff>
    </xdr:to>
    <xdr:pic>
      <xdr:nvPicPr>
        <xdr:cNvPr id="4499" name="Рисунок 3">
          <a:extLst>
            <a:ext uri="{FF2B5EF4-FFF2-40B4-BE49-F238E27FC236}">
              <a16:creationId xmlns:a16="http://schemas.microsoft.com/office/drawing/2014/main" id="{21C3E6F7-C09B-45F2-9434-102F3FC21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3848040"/>
          <a:ext cx="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365760</xdr:colOff>
      <xdr:row>0</xdr:row>
      <xdr:rowOff>7620</xdr:rowOff>
    </xdr:to>
    <xdr:pic>
      <xdr:nvPicPr>
        <xdr:cNvPr id="4500" name="Рисунок 3">
          <a:extLst>
            <a:ext uri="{FF2B5EF4-FFF2-40B4-BE49-F238E27FC236}">
              <a16:creationId xmlns:a16="http://schemas.microsoft.com/office/drawing/2014/main" id="{67D5E8DD-9BF3-4BE8-BCF2-D0004250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0"/>
          <a:ext cx="36576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365760</xdr:colOff>
      <xdr:row>36</xdr:row>
      <xdr:rowOff>7620</xdr:rowOff>
    </xdr:to>
    <xdr:pic>
      <xdr:nvPicPr>
        <xdr:cNvPr id="4501" name="Рисунок 3">
          <a:extLst>
            <a:ext uri="{FF2B5EF4-FFF2-40B4-BE49-F238E27FC236}">
              <a16:creationId xmlns:a16="http://schemas.microsoft.com/office/drawing/2014/main" id="{65AD5B2E-2AED-470B-9152-5C324C0F1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14740"/>
          <a:ext cx="36576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365760</xdr:colOff>
      <xdr:row>36</xdr:row>
      <xdr:rowOff>7620</xdr:rowOff>
    </xdr:to>
    <xdr:pic>
      <xdr:nvPicPr>
        <xdr:cNvPr id="4502" name="Рисунок 3">
          <a:extLst>
            <a:ext uri="{FF2B5EF4-FFF2-40B4-BE49-F238E27FC236}">
              <a16:creationId xmlns:a16="http://schemas.microsoft.com/office/drawing/2014/main" id="{2432795B-7CD9-4865-8EA9-6B2DD97F7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14740"/>
          <a:ext cx="36576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35</xdr:row>
      <xdr:rowOff>0</xdr:rowOff>
    </xdr:from>
    <xdr:to>
      <xdr:col>0</xdr:col>
      <xdr:colOff>693420</xdr:colOff>
      <xdr:row>42</xdr:row>
      <xdr:rowOff>83820</xdr:rowOff>
    </xdr:to>
    <xdr:pic>
      <xdr:nvPicPr>
        <xdr:cNvPr id="4503" name="Рисунок 6" descr="ForemaWire1_2.png">
          <a:extLst>
            <a:ext uri="{FF2B5EF4-FFF2-40B4-BE49-F238E27FC236}">
              <a16:creationId xmlns:a16="http://schemas.microsoft.com/office/drawing/2014/main" id="{A0E9F09E-402E-4F26-B9D2-6059D4605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33848040"/>
          <a:ext cx="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25</xdr:row>
      <xdr:rowOff>0</xdr:rowOff>
    </xdr:from>
    <xdr:to>
      <xdr:col>0</xdr:col>
      <xdr:colOff>693420</xdr:colOff>
      <xdr:row>25</xdr:row>
      <xdr:rowOff>1516380</xdr:rowOff>
    </xdr:to>
    <xdr:pic>
      <xdr:nvPicPr>
        <xdr:cNvPr id="4504" name="Рисунок 11" descr="ForemaWire1_2.png">
          <a:extLst>
            <a:ext uri="{FF2B5EF4-FFF2-40B4-BE49-F238E27FC236}">
              <a16:creationId xmlns:a16="http://schemas.microsoft.com/office/drawing/2014/main" id="{85CD2478-6E72-40D1-AFDF-E628760AB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23469600"/>
          <a:ext cx="0" cy="1516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35</xdr:row>
      <xdr:rowOff>0</xdr:rowOff>
    </xdr:from>
    <xdr:to>
      <xdr:col>0</xdr:col>
      <xdr:colOff>693420</xdr:colOff>
      <xdr:row>42</xdr:row>
      <xdr:rowOff>45720</xdr:rowOff>
    </xdr:to>
    <xdr:pic>
      <xdr:nvPicPr>
        <xdr:cNvPr id="4505" name="Рисунок 18" descr="ForemaWire1_2.png">
          <a:extLst>
            <a:ext uri="{FF2B5EF4-FFF2-40B4-BE49-F238E27FC236}">
              <a16:creationId xmlns:a16="http://schemas.microsoft.com/office/drawing/2014/main" id="{DC9B70CE-6AE1-411F-BD07-35DF0D6C9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33848040"/>
          <a:ext cx="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25</xdr:row>
      <xdr:rowOff>83820</xdr:rowOff>
    </xdr:from>
    <xdr:to>
      <xdr:col>0</xdr:col>
      <xdr:colOff>693420</xdr:colOff>
      <xdr:row>25</xdr:row>
      <xdr:rowOff>1600200</xdr:rowOff>
    </xdr:to>
    <xdr:pic>
      <xdr:nvPicPr>
        <xdr:cNvPr id="4506" name="Рисунок 28" descr="ForemaWire1_2.png">
          <a:extLst>
            <a:ext uri="{FF2B5EF4-FFF2-40B4-BE49-F238E27FC236}">
              <a16:creationId xmlns:a16="http://schemas.microsoft.com/office/drawing/2014/main" id="{1767DC7D-E8DF-4E36-A7AE-F713FD43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23553420"/>
          <a:ext cx="0" cy="1516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26</xdr:row>
      <xdr:rowOff>83820</xdr:rowOff>
    </xdr:from>
    <xdr:to>
      <xdr:col>0</xdr:col>
      <xdr:colOff>693420</xdr:colOff>
      <xdr:row>26</xdr:row>
      <xdr:rowOff>1600200</xdr:rowOff>
    </xdr:to>
    <xdr:pic>
      <xdr:nvPicPr>
        <xdr:cNvPr id="4507" name="Рисунок 34" descr="ForemaWire1_2.png">
          <a:extLst>
            <a:ext uri="{FF2B5EF4-FFF2-40B4-BE49-F238E27FC236}">
              <a16:creationId xmlns:a16="http://schemas.microsoft.com/office/drawing/2014/main" id="{184B2E03-2B87-4A44-BAD0-D7335F8E0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25206960"/>
          <a:ext cx="0" cy="1516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27</xdr:row>
      <xdr:rowOff>83820</xdr:rowOff>
    </xdr:from>
    <xdr:to>
      <xdr:col>0</xdr:col>
      <xdr:colOff>693420</xdr:colOff>
      <xdr:row>28</xdr:row>
      <xdr:rowOff>701040</xdr:rowOff>
    </xdr:to>
    <xdr:pic>
      <xdr:nvPicPr>
        <xdr:cNvPr id="4508" name="Рисунок 40" descr="ForemaWire1_2.png">
          <a:extLst>
            <a:ext uri="{FF2B5EF4-FFF2-40B4-BE49-F238E27FC236}">
              <a16:creationId xmlns:a16="http://schemas.microsoft.com/office/drawing/2014/main" id="{3F62A246-439F-42B2-84C2-A0FF088DA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26860500"/>
          <a:ext cx="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29</xdr:row>
      <xdr:rowOff>83820</xdr:rowOff>
    </xdr:from>
    <xdr:to>
      <xdr:col>0</xdr:col>
      <xdr:colOff>693420</xdr:colOff>
      <xdr:row>30</xdr:row>
      <xdr:rowOff>701040</xdr:rowOff>
    </xdr:to>
    <xdr:pic>
      <xdr:nvPicPr>
        <xdr:cNvPr id="4509" name="Рисунок 46" descr="ForemaWire1_2.png">
          <a:extLst>
            <a:ext uri="{FF2B5EF4-FFF2-40B4-BE49-F238E27FC236}">
              <a16:creationId xmlns:a16="http://schemas.microsoft.com/office/drawing/2014/main" id="{3D1A2FCC-6616-4483-B613-192A47D8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28628340"/>
          <a:ext cx="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31</xdr:row>
      <xdr:rowOff>83820</xdr:rowOff>
    </xdr:from>
    <xdr:to>
      <xdr:col>0</xdr:col>
      <xdr:colOff>693420</xdr:colOff>
      <xdr:row>32</xdr:row>
      <xdr:rowOff>701040</xdr:rowOff>
    </xdr:to>
    <xdr:pic>
      <xdr:nvPicPr>
        <xdr:cNvPr id="4510" name="Рисунок 52" descr="ForemaWire1_2.png">
          <a:extLst>
            <a:ext uri="{FF2B5EF4-FFF2-40B4-BE49-F238E27FC236}">
              <a16:creationId xmlns:a16="http://schemas.microsoft.com/office/drawing/2014/main" id="{E2DF7F5A-A1EE-46AD-868F-0B5D8377C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30396180"/>
          <a:ext cx="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34</xdr:row>
      <xdr:rowOff>83820</xdr:rowOff>
    </xdr:from>
    <xdr:to>
      <xdr:col>0</xdr:col>
      <xdr:colOff>693420</xdr:colOff>
      <xdr:row>38</xdr:row>
      <xdr:rowOff>45720</xdr:rowOff>
    </xdr:to>
    <xdr:pic>
      <xdr:nvPicPr>
        <xdr:cNvPr id="4511" name="Рисунок 58" descr="ForemaWire1_2.png">
          <a:extLst>
            <a:ext uri="{FF2B5EF4-FFF2-40B4-BE49-F238E27FC236}">
              <a16:creationId xmlns:a16="http://schemas.microsoft.com/office/drawing/2014/main" id="{83DF4F24-3144-42FB-A133-B4AF783DE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33047940"/>
          <a:ext cx="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434340</xdr:colOff>
      <xdr:row>2</xdr:row>
      <xdr:rowOff>190500</xdr:rowOff>
    </xdr:from>
    <xdr:to>
      <xdr:col>0</xdr:col>
      <xdr:colOff>1280160</xdr:colOff>
      <xdr:row>2</xdr:row>
      <xdr:rowOff>1638300</xdr:rowOff>
    </xdr:to>
    <xdr:pic>
      <xdr:nvPicPr>
        <xdr:cNvPr id="4512" name="Рисунок 64" descr="DSC_0709_2.png">
          <a:extLst>
            <a:ext uri="{FF2B5EF4-FFF2-40B4-BE49-F238E27FC236}">
              <a16:creationId xmlns:a16="http://schemas.microsoft.com/office/drawing/2014/main" id="{D07ABD18-D3B9-4802-8243-4081DDE87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" y="678180"/>
          <a:ext cx="84582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472440</xdr:colOff>
      <xdr:row>11</xdr:row>
      <xdr:rowOff>60960</xdr:rowOff>
    </xdr:from>
    <xdr:to>
      <xdr:col>0</xdr:col>
      <xdr:colOff>1432560</xdr:colOff>
      <xdr:row>13</xdr:row>
      <xdr:rowOff>563880</xdr:rowOff>
    </xdr:to>
    <xdr:pic>
      <xdr:nvPicPr>
        <xdr:cNvPr id="4513" name="Рисунок 65" descr="DSC_0708_2.png">
          <a:extLst>
            <a:ext uri="{FF2B5EF4-FFF2-40B4-BE49-F238E27FC236}">
              <a16:creationId xmlns:a16="http://schemas.microsoft.com/office/drawing/2014/main" id="{4499421C-6E7D-4E46-AA85-EE8C03F6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" y="7764780"/>
          <a:ext cx="96012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13</xdr:row>
      <xdr:rowOff>144780</xdr:rowOff>
    </xdr:from>
    <xdr:to>
      <xdr:col>0</xdr:col>
      <xdr:colOff>647700</xdr:colOff>
      <xdr:row>13</xdr:row>
      <xdr:rowOff>487680</xdr:rowOff>
    </xdr:to>
    <xdr:pic>
      <xdr:nvPicPr>
        <xdr:cNvPr id="4514" name="Рисунок 66" descr="ForemaYachik1_2.png">
          <a:extLst>
            <a:ext uri="{FF2B5EF4-FFF2-40B4-BE49-F238E27FC236}">
              <a16:creationId xmlns:a16="http://schemas.microsoft.com/office/drawing/2014/main" id="{3B7DA943-E875-4271-A145-3725B1D9A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92302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13</xdr:row>
      <xdr:rowOff>144780</xdr:rowOff>
    </xdr:from>
    <xdr:to>
      <xdr:col>0</xdr:col>
      <xdr:colOff>647700</xdr:colOff>
      <xdr:row>13</xdr:row>
      <xdr:rowOff>487680</xdr:rowOff>
    </xdr:to>
    <xdr:pic>
      <xdr:nvPicPr>
        <xdr:cNvPr id="4515" name="Рисунок 67" descr="ForemaYachik1_2.png">
          <a:extLst>
            <a:ext uri="{FF2B5EF4-FFF2-40B4-BE49-F238E27FC236}">
              <a16:creationId xmlns:a16="http://schemas.microsoft.com/office/drawing/2014/main" id="{6A08B7FA-42EB-4328-9388-1D43D9849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92302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13</xdr:row>
      <xdr:rowOff>144780</xdr:rowOff>
    </xdr:from>
    <xdr:to>
      <xdr:col>0</xdr:col>
      <xdr:colOff>647700</xdr:colOff>
      <xdr:row>13</xdr:row>
      <xdr:rowOff>487680</xdr:rowOff>
    </xdr:to>
    <xdr:pic>
      <xdr:nvPicPr>
        <xdr:cNvPr id="4516" name="Рисунок 69" descr="ForemaYachik1_2.png">
          <a:extLst>
            <a:ext uri="{FF2B5EF4-FFF2-40B4-BE49-F238E27FC236}">
              <a16:creationId xmlns:a16="http://schemas.microsoft.com/office/drawing/2014/main" id="{72E9C53A-2BD9-4E86-8011-905FA2B1C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92302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28</xdr:row>
      <xdr:rowOff>243840</xdr:rowOff>
    </xdr:from>
    <xdr:to>
      <xdr:col>0</xdr:col>
      <xdr:colOff>1417320</xdr:colOff>
      <xdr:row>29</xdr:row>
      <xdr:rowOff>807720</xdr:rowOff>
    </xdr:to>
    <xdr:pic>
      <xdr:nvPicPr>
        <xdr:cNvPr id="4517" name="Рисунок 71" descr="DSC_0720_2.png">
          <a:extLst>
            <a:ext uri="{FF2B5EF4-FFF2-40B4-BE49-F238E27FC236}">
              <a16:creationId xmlns:a16="http://schemas.microsoft.com/office/drawing/2014/main" id="{BB6138C6-7126-4904-BDB4-BB6F2143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7904440"/>
          <a:ext cx="12573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403860</xdr:colOff>
      <xdr:row>26</xdr:row>
      <xdr:rowOff>861060</xdr:rowOff>
    </xdr:from>
    <xdr:to>
      <xdr:col>0</xdr:col>
      <xdr:colOff>1363980</xdr:colOff>
      <xdr:row>27</xdr:row>
      <xdr:rowOff>662940</xdr:rowOff>
    </xdr:to>
    <xdr:pic>
      <xdr:nvPicPr>
        <xdr:cNvPr id="4518" name="Рисунок 72" descr="DSC_0725_2.png">
          <a:extLst>
            <a:ext uri="{FF2B5EF4-FFF2-40B4-BE49-F238E27FC236}">
              <a16:creationId xmlns:a16="http://schemas.microsoft.com/office/drawing/2014/main" id="{9F75E9B0-AEE7-4046-ADAC-8D667950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25984200"/>
          <a:ext cx="96012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815340</xdr:colOff>
      <xdr:row>43</xdr:row>
      <xdr:rowOff>137160</xdr:rowOff>
    </xdr:from>
    <xdr:to>
      <xdr:col>0</xdr:col>
      <xdr:colOff>922020</xdr:colOff>
      <xdr:row>51</xdr:row>
      <xdr:rowOff>45720</xdr:rowOff>
    </xdr:to>
    <xdr:pic>
      <xdr:nvPicPr>
        <xdr:cNvPr id="4519" name="Рисунок 89" descr="DSC_0715_2.png">
          <a:extLst>
            <a:ext uri="{FF2B5EF4-FFF2-40B4-BE49-F238E27FC236}">
              <a16:creationId xmlns:a16="http://schemas.microsoft.com/office/drawing/2014/main" id="{77762A41-131B-4E61-98E2-F3F2459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35562540"/>
          <a:ext cx="10668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830580</xdr:colOff>
      <xdr:row>34</xdr:row>
      <xdr:rowOff>601980</xdr:rowOff>
    </xdr:from>
    <xdr:to>
      <xdr:col>0</xdr:col>
      <xdr:colOff>998220</xdr:colOff>
      <xdr:row>40</xdr:row>
      <xdr:rowOff>99060</xdr:rowOff>
    </xdr:to>
    <xdr:pic>
      <xdr:nvPicPr>
        <xdr:cNvPr id="4520" name="Рисунок 90" descr="DSC_0716_2.png">
          <a:extLst>
            <a:ext uri="{FF2B5EF4-FFF2-40B4-BE49-F238E27FC236}">
              <a16:creationId xmlns:a16="http://schemas.microsoft.com/office/drawing/2014/main" id="{F96917DD-FC45-4536-B070-4157064D0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33566100"/>
          <a:ext cx="16764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434340</xdr:colOff>
      <xdr:row>25</xdr:row>
      <xdr:rowOff>655320</xdr:rowOff>
    </xdr:from>
    <xdr:to>
      <xdr:col>0</xdr:col>
      <xdr:colOff>1280160</xdr:colOff>
      <xdr:row>26</xdr:row>
      <xdr:rowOff>457200</xdr:rowOff>
    </xdr:to>
    <xdr:grpSp>
      <xdr:nvGrpSpPr>
        <xdr:cNvPr id="4521" name="Группа 88">
          <a:extLst>
            <a:ext uri="{FF2B5EF4-FFF2-40B4-BE49-F238E27FC236}">
              <a16:creationId xmlns:a16="http://schemas.microsoft.com/office/drawing/2014/main" id="{FE49AAE1-A27A-481E-A6FD-CA01E6CB0A8A}"/>
            </a:ext>
          </a:extLst>
        </xdr:cNvPr>
        <xdr:cNvGrpSpPr>
          <a:grpSpLocks/>
        </xdr:cNvGrpSpPr>
      </xdr:nvGrpSpPr>
      <xdr:grpSpPr bwMode="auto">
        <a:xfrm>
          <a:off x="434340" y="24124920"/>
          <a:ext cx="845820" cy="1457498"/>
          <a:chOff x="2431143" y="2286000"/>
          <a:chExt cx="804996" cy="1440000"/>
        </a:xfrm>
      </xdr:grpSpPr>
      <xdr:pic>
        <xdr:nvPicPr>
          <xdr:cNvPr id="4564" name="Рисунок 91" descr="DSC_0711_21.png">
            <a:extLst>
              <a:ext uri="{FF2B5EF4-FFF2-40B4-BE49-F238E27FC236}">
                <a16:creationId xmlns:a16="http://schemas.microsoft.com/office/drawing/2014/main" id="{F8AE75B8-7225-487B-9A3C-F3F4AC12E3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31143" y="2286000"/>
            <a:ext cx="804996" cy="144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565" name="Рисунок 92" descr="цветок.PNG">
            <a:extLst>
              <a:ext uri="{FF2B5EF4-FFF2-40B4-BE49-F238E27FC236}">
                <a16:creationId xmlns:a16="http://schemas.microsoft.com/office/drawing/2014/main" id="{F8B4DAB8-7B7B-4518-975C-D20BA68AEF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2281099" y="2770957"/>
            <a:ext cx="1106709" cy="4724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449580</xdr:colOff>
      <xdr:row>16</xdr:row>
      <xdr:rowOff>1584960</xdr:rowOff>
    </xdr:from>
    <xdr:to>
      <xdr:col>0</xdr:col>
      <xdr:colOff>1325880</xdr:colOff>
      <xdr:row>17</xdr:row>
      <xdr:rowOff>1173480</xdr:rowOff>
    </xdr:to>
    <xdr:grpSp>
      <xdr:nvGrpSpPr>
        <xdr:cNvPr id="4522" name="Группа 111">
          <a:extLst>
            <a:ext uri="{FF2B5EF4-FFF2-40B4-BE49-F238E27FC236}">
              <a16:creationId xmlns:a16="http://schemas.microsoft.com/office/drawing/2014/main" id="{93C072DF-A5FB-4741-8E14-A0B34FDFCFA0}"/>
            </a:ext>
          </a:extLst>
        </xdr:cNvPr>
        <xdr:cNvGrpSpPr>
          <a:grpSpLocks/>
        </xdr:cNvGrpSpPr>
      </xdr:nvGrpSpPr>
      <xdr:grpSpPr bwMode="auto">
        <a:xfrm>
          <a:off x="449580" y="14102542"/>
          <a:ext cx="876300" cy="1424247"/>
          <a:chOff x="2204125" y="3981172"/>
          <a:chExt cx="818622" cy="1432423"/>
        </a:xfrm>
      </xdr:grpSpPr>
      <xdr:grpSp>
        <xdr:nvGrpSpPr>
          <xdr:cNvPr id="4559" name="Группа 13">
            <a:extLst>
              <a:ext uri="{FF2B5EF4-FFF2-40B4-BE49-F238E27FC236}">
                <a16:creationId xmlns:a16="http://schemas.microsoft.com/office/drawing/2014/main" id="{FF07284C-8060-4172-A051-616D31066E2B}"/>
              </a:ext>
            </a:extLst>
          </xdr:cNvPr>
          <xdr:cNvGrpSpPr>
            <a:grpSpLocks/>
          </xdr:cNvGrpSpPr>
        </xdr:nvGrpSpPr>
        <xdr:grpSpPr bwMode="auto">
          <a:xfrm>
            <a:off x="2204125" y="3981172"/>
            <a:ext cx="818622" cy="1432423"/>
            <a:chOff x="2205440" y="4026251"/>
            <a:chExt cx="819061" cy="1447450"/>
          </a:xfrm>
        </xdr:grpSpPr>
        <xdr:pic>
          <xdr:nvPicPr>
            <xdr:cNvPr id="4561" name="Рисунок 114" descr="DSC_0708_2.png">
              <a:extLst>
                <a:ext uri="{FF2B5EF4-FFF2-40B4-BE49-F238E27FC236}">
                  <a16:creationId xmlns:a16="http://schemas.microsoft.com/office/drawing/2014/main" id="{E76A4A93-DBDB-445A-8943-C5D078BDC7B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05440" y="4026251"/>
              <a:ext cx="819061" cy="1447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562" name="Рисунок 115" descr="фон.PNG">
              <a:extLst>
                <a:ext uri="{FF2B5EF4-FFF2-40B4-BE49-F238E27FC236}">
                  <a16:creationId xmlns:a16="http://schemas.microsoft.com/office/drawing/2014/main" id="{8E5DF751-DAEB-4E5D-BED1-842D15D2958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78931" y="5027614"/>
              <a:ext cx="177254" cy="2840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563" name="Рисунок 116" descr="фон.PNG">
              <a:extLst>
                <a:ext uri="{FF2B5EF4-FFF2-40B4-BE49-F238E27FC236}">
                  <a16:creationId xmlns:a16="http://schemas.microsoft.com/office/drawing/2014/main" id="{F53581F1-8AF4-4A7A-B095-9FBAD547E2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660956" y="5030275"/>
              <a:ext cx="188562" cy="2840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14" name="Рисунок 113" descr="фон.PNG">
            <a:extLst>
              <a:ext uri="{FF2B5EF4-FFF2-40B4-BE49-F238E27FC236}">
                <a16:creationId xmlns:a16="http://schemas.microsoft.com/office/drawing/2014/main" id="{0D3D75A6-02DA-440E-9B75-4D066D772B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schemeClr val="bg2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2365174" y="4136331"/>
            <a:ext cx="492325" cy="745664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23" name="Рисунок 120" descr="ForemaYachik1_2.png">
          <a:extLst>
            <a:ext uri="{FF2B5EF4-FFF2-40B4-BE49-F238E27FC236}">
              <a16:creationId xmlns:a16="http://schemas.microsoft.com/office/drawing/2014/main" id="{53A93CFF-E3D2-4A91-9550-175C3FBC5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24" name="Рисунок 121" descr="ForemaYachik1_2.png">
          <a:extLst>
            <a:ext uri="{FF2B5EF4-FFF2-40B4-BE49-F238E27FC236}">
              <a16:creationId xmlns:a16="http://schemas.microsoft.com/office/drawing/2014/main" id="{336F49F5-E770-4BF6-A105-A1ADD1A0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25" name="Рисунок 122" descr="ForemaYachik1_2.png">
          <a:extLst>
            <a:ext uri="{FF2B5EF4-FFF2-40B4-BE49-F238E27FC236}">
              <a16:creationId xmlns:a16="http://schemas.microsoft.com/office/drawing/2014/main" id="{04BACF01-7861-45CB-8D3C-C3AB5BAA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26" name="Рисунок 123" descr="ForemaYachik1_2.png">
          <a:extLst>
            <a:ext uri="{FF2B5EF4-FFF2-40B4-BE49-F238E27FC236}">
              <a16:creationId xmlns:a16="http://schemas.microsoft.com/office/drawing/2014/main" id="{2CE23288-F3A6-42AB-AD5B-4FE909985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27" name="Рисунок 124" descr="ForemaYachik1_2.png">
          <a:extLst>
            <a:ext uri="{FF2B5EF4-FFF2-40B4-BE49-F238E27FC236}">
              <a16:creationId xmlns:a16="http://schemas.microsoft.com/office/drawing/2014/main" id="{864956E2-D8A7-4875-9D1E-CEFDEC01A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28" name="Рисунок 125" descr="ForemaYachik1_2.png">
          <a:extLst>
            <a:ext uri="{FF2B5EF4-FFF2-40B4-BE49-F238E27FC236}">
              <a16:creationId xmlns:a16="http://schemas.microsoft.com/office/drawing/2014/main" id="{16ABFE8F-C5F0-4080-AD57-EB860F1E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29" name="Рисунок 126" descr="ForemaYachik1_2.png">
          <a:extLst>
            <a:ext uri="{FF2B5EF4-FFF2-40B4-BE49-F238E27FC236}">
              <a16:creationId xmlns:a16="http://schemas.microsoft.com/office/drawing/2014/main" id="{4347A910-B56C-4438-A3CB-3FADF0400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30" name="Рисунок 135" descr="ForemaYachik1_2.png">
          <a:extLst>
            <a:ext uri="{FF2B5EF4-FFF2-40B4-BE49-F238E27FC236}">
              <a16:creationId xmlns:a16="http://schemas.microsoft.com/office/drawing/2014/main" id="{23DEE5EC-116A-4A23-B0DA-22FDF1BA3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31" name="Рисунок 136" descr="ForemaYachik1_2.png">
          <a:extLst>
            <a:ext uri="{FF2B5EF4-FFF2-40B4-BE49-F238E27FC236}">
              <a16:creationId xmlns:a16="http://schemas.microsoft.com/office/drawing/2014/main" id="{1E11BDA6-857E-4258-8BAE-02031C6AD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0</xdr:colOff>
      <xdr:row>3</xdr:row>
      <xdr:rowOff>342900</xdr:rowOff>
    </xdr:to>
    <xdr:pic>
      <xdr:nvPicPr>
        <xdr:cNvPr id="4532" name="Рисунок 137" descr="ForemaYachik1_2.png">
          <a:extLst>
            <a:ext uri="{FF2B5EF4-FFF2-40B4-BE49-F238E27FC236}">
              <a16:creationId xmlns:a16="http://schemas.microsoft.com/office/drawing/2014/main" id="{5DE34D3B-A9DC-4DBE-B1F9-D1E48CC1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22631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13</xdr:row>
      <xdr:rowOff>144780</xdr:rowOff>
    </xdr:from>
    <xdr:to>
      <xdr:col>0</xdr:col>
      <xdr:colOff>647700</xdr:colOff>
      <xdr:row>13</xdr:row>
      <xdr:rowOff>487680</xdr:rowOff>
    </xdr:to>
    <xdr:pic>
      <xdr:nvPicPr>
        <xdr:cNvPr id="4533" name="Рисунок 150" descr="ForemaYachik1_2.png">
          <a:extLst>
            <a:ext uri="{FF2B5EF4-FFF2-40B4-BE49-F238E27FC236}">
              <a16:creationId xmlns:a16="http://schemas.microsoft.com/office/drawing/2014/main" id="{1B432063-6FBE-4404-9E4C-F74DFC51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92302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13</xdr:row>
      <xdr:rowOff>144780</xdr:rowOff>
    </xdr:from>
    <xdr:to>
      <xdr:col>0</xdr:col>
      <xdr:colOff>647700</xdr:colOff>
      <xdr:row>13</xdr:row>
      <xdr:rowOff>487680</xdr:rowOff>
    </xdr:to>
    <xdr:pic>
      <xdr:nvPicPr>
        <xdr:cNvPr id="4534" name="Рисунок 152" descr="ForemaYachik1_2.png">
          <a:extLst>
            <a:ext uri="{FF2B5EF4-FFF2-40B4-BE49-F238E27FC236}">
              <a16:creationId xmlns:a16="http://schemas.microsoft.com/office/drawing/2014/main" id="{2D0D9DF3-3EF4-48E9-A258-77AC6AC5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92302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18</xdr:row>
      <xdr:rowOff>60960</xdr:rowOff>
    </xdr:from>
    <xdr:to>
      <xdr:col>0</xdr:col>
      <xdr:colOff>1303020</xdr:colOff>
      <xdr:row>18</xdr:row>
      <xdr:rowOff>1501140</xdr:rowOff>
    </xdr:to>
    <xdr:grpSp>
      <xdr:nvGrpSpPr>
        <xdr:cNvPr id="4535" name="Группа 159">
          <a:extLst>
            <a:ext uri="{FF2B5EF4-FFF2-40B4-BE49-F238E27FC236}">
              <a16:creationId xmlns:a16="http://schemas.microsoft.com/office/drawing/2014/main" id="{DA0A5D0B-42FC-4605-826D-E72C897E4D53}"/>
            </a:ext>
          </a:extLst>
        </xdr:cNvPr>
        <xdr:cNvGrpSpPr>
          <a:grpSpLocks/>
        </xdr:cNvGrpSpPr>
      </xdr:nvGrpSpPr>
      <xdr:grpSpPr bwMode="auto">
        <a:xfrm>
          <a:off x="419100" y="16249996"/>
          <a:ext cx="883920" cy="1440180"/>
          <a:chOff x="4397044" y="4276736"/>
          <a:chExt cx="824871" cy="1440708"/>
        </a:xfrm>
      </xdr:grpSpPr>
      <xdr:pic>
        <xdr:nvPicPr>
          <xdr:cNvPr id="4557" name="Рисунок 160" descr="DSC_0712_21.png">
            <a:extLst>
              <a:ext uri="{FF2B5EF4-FFF2-40B4-BE49-F238E27FC236}">
                <a16:creationId xmlns:a16="http://schemas.microsoft.com/office/drawing/2014/main" id="{4AF23E55-31E3-46BE-A9A5-B70CF610C6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97044" y="4276736"/>
            <a:ext cx="824871" cy="14407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2" name="Рисунок 161" descr="фон.PNG">
            <a:extLst>
              <a:ext uri="{FF2B5EF4-FFF2-40B4-BE49-F238E27FC236}">
                <a16:creationId xmlns:a16="http://schemas.microsoft.com/office/drawing/2014/main" id="{F13FDCF7-C181-48DB-BC76-F7013FA0CE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schemeClr val="bg2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4570400" y="4434328"/>
            <a:ext cx="484253" cy="756397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708660</xdr:colOff>
      <xdr:row>30</xdr:row>
      <xdr:rowOff>243840</xdr:rowOff>
    </xdr:from>
    <xdr:to>
      <xdr:col>0</xdr:col>
      <xdr:colOff>998220</xdr:colOff>
      <xdr:row>31</xdr:row>
      <xdr:rowOff>800100</xdr:rowOff>
    </xdr:to>
    <xdr:pic>
      <xdr:nvPicPr>
        <xdr:cNvPr id="4536" name="Рисунок 153" descr="Бутылочница.png">
          <a:extLst>
            <a:ext uri="{FF2B5EF4-FFF2-40B4-BE49-F238E27FC236}">
              <a16:creationId xmlns:a16="http://schemas.microsoft.com/office/drawing/2014/main" id="{A20B0D9A-DF71-4A8F-9C23-C8C7F8DA8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" y="29672280"/>
          <a:ext cx="28956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822960</xdr:colOff>
      <xdr:row>32</xdr:row>
      <xdr:rowOff>502920</xdr:rowOff>
    </xdr:from>
    <xdr:to>
      <xdr:col>0</xdr:col>
      <xdr:colOff>1013460</xdr:colOff>
      <xdr:row>34</xdr:row>
      <xdr:rowOff>167640</xdr:rowOff>
    </xdr:to>
    <xdr:pic>
      <xdr:nvPicPr>
        <xdr:cNvPr id="4537" name="Рисунок 154" descr="DSC_0716_3.png">
          <a:extLst>
            <a:ext uri="{FF2B5EF4-FFF2-40B4-BE49-F238E27FC236}">
              <a16:creationId xmlns:a16="http://schemas.microsoft.com/office/drawing/2014/main" id="{D9E71056-83C5-4408-B2C7-ACDF0A0AE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31699200"/>
          <a:ext cx="19050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541020</xdr:colOff>
      <xdr:row>3</xdr:row>
      <xdr:rowOff>381000</xdr:rowOff>
    </xdr:from>
    <xdr:to>
      <xdr:col>0</xdr:col>
      <xdr:colOff>1173480</xdr:colOff>
      <xdr:row>4</xdr:row>
      <xdr:rowOff>45720</xdr:rowOff>
    </xdr:to>
    <xdr:pic>
      <xdr:nvPicPr>
        <xdr:cNvPr id="4538" name="Рисунок 155" descr="фасад глухой с одной ячейкой.png">
          <a:extLst>
            <a:ext uri="{FF2B5EF4-FFF2-40B4-BE49-F238E27FC236}">
              <a16:creationId xmlns:a16="http://schemas.microsoft.com/office/drawing/2014/main" id="{F22C1BD8-3B40-4D5C-9066-DC26FED5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2644140"/>
          <a:ext cx="63246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14</xdr:row>
      <xdr:rowOff>1325880</xdr:rowOff>
    </xdr:from>
    <xdr:to>
      <xdr:col>0</xdr:col>
      <xdr:colOff>1409700</xdr:colOff>
      <xdr:row>15</xdr:row>
      <xdr:rowOff>868680</xdr:rowOff>
    </xdr:to>
    <xdr:pic>
      <xdr:nvPicPr>
        <xdr:cNvPr id="4539" name="Рисунок 156" descr="фасад глухой с тремья ячйками.png">
          <a:extLst>
            <a:ext uri="{FF2B5EF4-FFF2-40B4-BE49-F238E27FC236}">
              <a16:creationId xmlns:a16="http://schemas.microsoft.com/office/drawing/2014/main" id="{9C7DDD7F-0443-4E84-9301-79046148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1056620"/>
          <a:ext cx="107442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4</xdr:row>
      <xdr:rowOff>144780</xdr:rowOff>
    </xdr:from>
    <xdr:to>
      <xdr:col>0</xdr:col>
      <xdr:colOff>647700</xdr:colOff>
      <xdr:row>4</xdr:row>
      <xdr:rowOff>487680</xdr:rowOff>
    </xdr:to>
    <xdr:pic>
      <xdr:nvPicPr>
        <xdr:cNvPr id="4540" name="Рисунок 172" descr="ForemaYachik1_2.png">
          <a:extLst>
            <a:ext uri="{FF2B5EF4-FFF2-40B4-BE49-F238E27FC236}">
              <a16:creationId xmlns:a16="http://schemas.microsoft.com/office/drawing/2014/main" id="{DA379E4B-1E83-4E00-A3C5-82926F0D3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18338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4</xdr:row>
      <xdr:rowOff>144780</xdr:rowOff>
    </xdr:from>
    <xdr:to>
      <xdr:col>0</xdr:col>
      <xdr:colOff>647700</xdr:colOff>
      <xdr:row>4</xdr:row>
      <xdr:rowOff>487680</xdr:rowOff>
    </xdr:to>
    <xdr:pic>
      <xdr:nvPicPr>
        <xdr:cNvPr id="4541" name="Рисунок 173" descr="ForemaYachik1_2.png">
          <a:extLst>
            <a:ext uri="{FF2B5EF4-FFF2-40B4-BE49-F238E27FC236}">
              <a16:creationId xmlns:a16="http://schemas.microsoft.com/office/drawing/2014/main" id="{1E70E504-5B60-4340-9E45-25848A1A2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18338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4</xdr:row>
      <xdr:rowOff>144780</xdr:rowOff>
    </xdr:from>
    <xdr:to>
      <xdr:col>0</xdr:col>
      <xdr:colOff>647700</xdr:colOff>
      <xdr:row>4</xdr:row>
      <xdr:rowOff>487680</xdr:rowOff>
    </xdr:to>
    <xdr:pic>
      <xdr:nvPicPr>
        <xdr:cNvPr id="4542" name="Рисунок 175" descr="ForemaYachik1_2.png">
          <a:extLst>
            <a:ext uri="{FF2B5EF4-FFF2-40B4-BE49-F238E27FC236}">
              <a16:creationId xmlns:a16="http://schemas.microsoft.com/office/drawing/2014/main" id="{283651B0-1F8F-4DAE-9DC9-643BC6A05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18338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4</xdr:row>
      <xdr:rowOff>144780</xdr:rowOff>
    </xdr:from>
    <xdr:to>
      <xdr:col>0</xdr:col>
      <xdr:colOff>647700</xdr:colOff>
      <xdr:row>4</xdr:row>
      <xdr:rowOff>487680</xdr:rowOff>
    </xdr:to>
    <xdr:pic>
      <xdr:nvPicPr>
        <xdr:cNvPr id="4543" name="Рисунок 180" descr="ForemaYachik1_2.png">
          <a:extLst>
            <a:ext uri="{FF2B5EF4-FFF2-40B4-BE49-F238E27FC236}">
              <a16:creationId xmlns:a16="http://schemas.microsoft.com/office/drawing/2014/main" id="{D1E4F80B-A04B-4EDA-879B-B9E192790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18338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4</xdr:row>
      <xdr:rowOff>144780</xdr:rowOff>
    </xdr:from>
    <xdr:to>
      <xdr:col>0</xdr:col>
      <xdr:colOff>647700</xdr:colOff>
      <xdr:row>4</xdr:row>
      <xdr:rowOff>487680</xdr:rowOff>
    </xdr:to>
    <xdr:pic>
      <xdr:nvPicPr>
        <xdr:cNvPr id="4544" name="Рисунок 182" descr="ForemaYachik1_2.png">
          <a:extLst>
            <a:ext uri="{FF2B5EF4-FFF2-40B4-BE49-F238E27FC236}">
              <a16:creationId xmlns:a16="http://schemas.microsoft.com/office/drawing/2014/main" id="{54BB4D2F-0334-4CBC-9AF3-73D09C6D5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18338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541020</xdr:colOff>
      <xdr:row>4</xdr:row>
      <xdr:rowOff>533400</xdr:rowOff>
    </xdr:from>
    <xdr:to>
      <xdr:col>0</xdr:col>
      <xdr:colOff>1188720</xdr:colOff>
      <xdr:row>4</xdr:row>
      <xdr:rowOff>960120</xdr:rowOff>
    </xdr:to>
    <xdr:pic>
      <xdr:nvPicPr>
        <xdr:cNvPr id="4545" name="Рисунок 207" descr="ящик с одной ячейкой.png">
          <a:extLst>
            <a:ext uri="{FF2B5EF4-FFF2-40B4-BE49-F238E27FC236}">
              <a16:creationId xmlns:a16="http://schemas.microsoft.com/office/drawing/2014/main" id="{81956182-C7A6-41D3-9DB3-79C8D77B0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572000"/>
          <a:ext cx="6477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16</xdr:row>
      <xdr:rowOff>320040</xdr:rowOff>
    </xdr:from>
    <xdr:to>
      <xdr:col>0</xdr:col>
      <xdr:colOff>1508760</xdr:colOff>
      <xdr:row>16</xdr:row>
      <xdr:rowOff>670560</xdr:rowOff>
    </xdr:to>
    <xdr:pic>
      <xdr:nvPicPr>
        <xdr:cNvPr id="4546" name="Рисунок 208" descr="ящик с тремя ячейками.png">
          <a:extLst>
            <a:ext uri="{FF2B5EF4-FFF2-40B4-BE49-F238E27FC236}">
              <a16:creationId xmlns:a16="http://schemas.microsoft.com/office/drawing/2014/main" id="{083BC2FC-A0A6-4F0A-90B0-6E37FD2BB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2839700"/>
          <a:ext cx="11734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548640</xdr:colOff>
      <xdr:row>14</xdr:row>
      <xdr:rowOff>106680</xdr:rowOff>
    </xdr:from>
    <xdr:to>
      <xdr:col>0</xdr:col>
      <xdr:colOff>1417320</xdr:colOff>
      <xdr:row>14</xdr:row>
      <xdr:rowOff>472440</xdr:rowOff>
    </xdr:to>
    <xdr:pic>
      <xdr:nvPicPr>
        <xdr:cNvPr id="4547" name="Рисунок 210" descr="DSC_0719_2.png">
          <a:extLst>
            <a:ext uri="{FF2B5EF4-FFF2-40B4-BE49-F238E27FC236}">
              <a16:creationId xmlns:a16="http://schemas.microsoft.com/office/drawing/2014/main" id="{59ABBA30-153B-497F-A2FF-40A2D388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" y="9837420"/>
          <a:ext cx="86868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19</xdr:row>
      <xdr:rowOff>114300</xdr:rowOff>
    </xdr:from>
    <xdr:to>
      <xdr:col>0</xdr:col>
      <xdr:colOff>1341120</xdr:colOff>
      <xdr:row>19</xdr:row>
      <xdr:rowOff>1554480</xdr:rowOff>
    </xdr:to>
    <xdr:pic>
      <xdr:nvPicPr>
        <xdr:cNvPr id="4548" name="Рисунок 68" descr="фасад под стекло.png">
          <a:extLst>
            <a:ext uri="{FF2B5EF4-FFF2-40B4-BE49-F238E27FC236}">
              <a16:creationId xmlns:a16="http://schemas.microsoft.com/office/drawing/2014/main" id="{A907E41F-59BE-4F8C-828C-6D3A7AE1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18143220"/>
          <a:ext cx="85344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19</xdr:row>
      <xdr:rowOff>83820</xdr:rowOff>
    </xdr:from>
    <xdr:to>
      <xdr:col>0</xdr:col>
      <xdr:colOff>693420</xdr:colOff>
      <xdr:row>19</xdr:row>
      <xdr:rowOff>1577340</xdr:rowOff>
    </xdr:to>
    <xdr:pic>
      <xdr:nvPicPr>
        <xdr:cNvPr id="4549" name="Рисунок 70" descr="ForemaWire1_2.png">
          <a:extLst>
            <a:ext uri="{FF2B5EF4-FFF2-40B4-BE49-F238E27FC236}">
              <a16:creationId xmlns:a16="http://schemas.microsoft.com/office/drawing/2014/main" id="{CF50A6AE-86F1-40DB-865D-8DE79C05C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18112740"/>
          <a:ext cx="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502920</xdr:colOff>
      <xdr:row>20</xdr:row>
      <xdr:rowOff>297180</xdr:rowOff>
    </xdr:from>
    <xdr:to>
      <xdr:col>0</xdr:col>
      <xdr:colOff>1348740</xdr:colOff>
      <xdr:row>20</xdr:row>
      <xdr:rowOff>1737360</xdr:rowOff>
    </xdr:to>
    <xdr:pic>
      <xdr:nvPicPr>
        <xdr:cNvPr id="4550" name="Рисунок 73" descr="фасад с решеткой.png">
          <a:extLst>
            <a:ext uri="{FF2B5EF4-FFF2-40B4-BE49-F238E27FC236}">
              <a16:creationId xmlns:a16="http://schemas.microsoft.com/office/drawing/2014/main" id="{9D9639DF-89E4-4480-A345-F066DD9B4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20162520"/>
          <a:ext cx="8458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20</xdr:row>
      <xdr:rowOff>83820</xdr:rowOff>
    </xdr:from>
    <xdr:to>
      <xdr:col>0</xdr:col>
      <xdr:colOff>693420</xdr:colOff>
      <xdr:row>20</xdr:row>
      <xdr:rowOff>1577340</xdr:rowOff>
    </xdr:to>
    <xdr:pic>
      <xdr:nvPicPr>
        <xdr:cNvPr id="4551" name="Рисунок 74" descr="ForemaWire1_2.png">
          <a:extLst>
            <a:ext uri="{FF2B5EF4-FFF2-40B4-BE49-F238E27FC236}">
              <a16:creationId xmlns:a16="http://schemas.microsoft.com/office/drawing/2014/main" id="{F88D8CEB-2C34-47F9-A2F5-EE249C02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19949160"/>
          <a:ext cx="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556260</xdr:colOff>
      <xdr:row>22</xdr:row>
      <xdr:rowOff>30480</xdr:rowOff>
    </xdr:from>
    <xdr:to>
      <xdr:col>0</xdr:col>
      <xdr:colOff>1417320</xdr:colOff>
      <xdr:row>25</xdr:row>
      <xdr:rowOff>144780</xdr:rowOff>
    </xdr:to>
    <xdr:pic>
      <xdr:nvPicPr>
        <xdr:cNvPr id="4552" name="Рисунок 75" descr="фасад с решеткой с ячейками.png">
          <a:extLst>
            <a:ext uri="{FF2B5EF4-FFF2-40B4-BE49-F238E27FC236}">
              <a16:creationId xmlns:a16="http://schemas.microsoft.com/office/drawing/2014/main" id="{664B4D83-1AB8-47EF-BE7C-3B1697A5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22174200"/>
          <a:ext cx="86106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403860</xdr:colOff>
      <xdr:row>6</xdr:row>
      <xdr:rowOff>381000</xdr:rowOff>
    </xdr:from>
    <xdr:to>
      <xdr:col>0</xdr:col>
      <xdr:colOff>1264920</xdr:colOff>
      <xdr:row>9</xdr:row>
      <xdr:rowOff>403860</xdr:rowOff>
    </xdr:to>
    <xdr:grpSp>
      <xdr:nvGrpSpPr>
        <xdr:cNvPr id="4553" name="Группа 76">
          <a:extLst>
            <a:ext uri="{FF2B5EF4-FFF2-40B4-BE49-F238E27FC236}">
              <a16:creationId xmlns:a16="http://schemas.microsoft.com/office/drawing/2014/main" id="{A114E102-C2AB-4491-8864-A78695F8FC88}"/>
            </a:ext>
          </a:extLst>
        </xdr:cNvPr>
        <xdr:cNvGrpSpPr>
          <a:grpSpLocks/>
        </xdr:cNvGrpSpPr>
      </xdr:nvGrpSpPr>
      <xdr:grpSpPr bwMode="auto">
        <a:xfrm>
          <a:off x="403860" y="5867400"/>
          <a:ext cx="861060" cy="1352896"/>
          <a:chOff x="2205440" y="4026251"/>
          <a:chExt cx="819061" cy="1447450"/>
        </a:xfrm>
      </xdr:grpSpPr>
      <xdr:pic>
        <xdr:nvPicPr>
          <xdr:cNvPr id="4554" name="Рисунок 77" descr="DSC_0708_2.png">
            <a:extLst>
              <a:ext uri="{FF2B5EF4-FFF2-40B4-BE49-F238E27FC236}">
                <a16:creationId xmlns:a16="http://schemas.microsoft.com/office/drawing/2014/main" id="{B7498DE0-BD4C-4DC3-B25B-3CBE5C9471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05440" y="4026251"/>
            <a:ext cx="819061" cy="1447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555" name="Рисунок 78" descr="фон.PNG">
            <a:extLst>
              <a:ext uri="{FF2B5EF4-FFF2-40B4-BE49-F238E27FC236}">
                <a16:creationId xmlns:a16="http://schemas.microsoft.com/office/drawing/2014/main" id="{2C110712-3A03-47F7-BF61-2C02A43F6B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78931" y="5027614"/>
            <a:ext cx="177254" cy="2840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556" name="Рисунок 79" descr="фон.PNG">
            <a:extLst>
              <a:ext uri="{FF2B5EF4-FFF2-40B4-BE49-F238E27FC236}">
                <a16:creationId xmlns:a16="http://schemas.microsoft.com/office/drawing/2014/main" id="{FA0A581B-86FE-473E-A080-F25E296F0A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60956" y="5030275"/>
            <a:ext cx="188562" cy="2840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20</xdr:row>
      <xdr:rowOff>0</xdr:rowOff>
    </xdr:from>
    <xdr:to>
      <xdr:col>1</xdr:col>
      <xdr:colOff>685800</xdr:colOff>
      <xdr:row>20</xdr:row>
      <xdr:rowOff>7620</xdr:rowOff>
    </xdr:to>
    <xdr:pic>
      <xdr:nvPicPr>
        <xdr:cNvPr id="5193" name="Рисунок 3">
          <a:extLst>
            <a:ext uri="{FF2B5EF4-FFF2-40B4-BE49-F238E27FC236}">
              <a16:creationId xmlns:a16="http://schemas.microsoft.com/office/drawing/2014/main" id="{B0537B4E-4C4A-4980-8182-850C201C5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9006840"/>
          <a:ext cx="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647700</xdr:colOff>
      <xdr:row>0</xdr:row>
      <xdr:rowOff>0</xdr:rowOff>
    </xdr:from>
    <xdr:to>
      <xdr:col>10</xdr:col>
      <xdr:colOff>342900</xdr:colOff>
      <xdr:row>0</xdr:row>
      <xdr:rowOff>7620</xdr:rowOff>
    </xdr:to>
    <xdr:pic>
      <xdr:nvPicPr>
        <xdr:cNvPr id="5194" name="Рисунок 3">
          <a:extLst>
            <a:ext uri="{FF2B5EF4-FFF2-40B4-BE49-F238E27FC236}">
              <a16:creationId xmlns:a16="http://schemas.microsoft.com/office/drawing/2014/main" id="{B3F1AE33-CD74-48C8-9866-2AD9E7C92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358140</xdr:colOff>
      <xdr:row>21</xdr:row>
      <xdr:rowOff>7620</xdr:rowOff>
    </xdr:to>
    <xdr:pic>
      <xdr:nvPicPr>
        <xdr:cNvPr id="5195" name="Рисунок 3">
          <a:extLst>
            <a:ext uri="{FF2B5EF4-FFF2-40B4-BE49-F238E27FC236}">
              <a16:creationId xmlns:a16="http://schemas.microsoft.com/office/drawing/2014/main" id="{ED877EE9-FA61-4C9C-BA0D-8B89B2EB4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920496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358140</xdr:colOff>
      <xdr:row>21</xdr:row>
      <xdr:rowOff>7620</xdr:rowOff>
    </xdr:to>
    <xdr:pic>
      <xdr:nvPicPr>
        <xdr:cNvPr id="5196" name="Рисунок 3">
          <a:extLst>
            <a:ext uri="{FF2B5EF4-FFF2-40B4-BE49-F238E27FC236}">
              <a16:creationId xmlns:a16="http://schemas.microsoft.com/office/drawing/2014/main" id="{A55726EA-619F-483C-8CD9-3DFD48A0D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920496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693420</xdr:colOff>
      <xdr:row>2</xdr:row>
      <xdr:rowOff>68580</xdr:rowOff>
    </xdr:from>
    <xdr:to>
      <xdr:col>1</xdr:col>
      <xdr:colOff>693420</xdr:colOff>
      <xdr:row>2</xdr:row>
      <xdr:rowOff>1508760</xdr:rowOff>
    </xdr:to>
    <xdr:pic>
      <xdr:nvPicPr>
        <xdr:cNvPr id="5197" name="Рисунок 7" descr="Катрин.jpg">
          <a:extLst>
            <a:ext uri="{FF2B5EF4-FFF2-40B4-BE49-F238E27FC236}">
              <a16:creationId xmlns:a16="http://schemas.microsoft.com/office/drawing/2014/main" id="{CE0690B6-0C7B-4005-9B19-CA34D7709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556260"/>
          <a:ext cx="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3</xdr:row>
      <xdr:rowOff>160020</xdr:rowOff>
    </xdr:from>
    <xdr:to>
      <xdr:col>1</xdr:col>
      <xdr:colOff>762000</xdr:colOff>
      <xdr:row>3</xdr:row>
      <xdr:rowOff>487680</xdr:rowOff>
    </xdr:to>
    <xdr:pic>
      <xdr:nvPicPr>
        <xdr:cNvPr id="5198" name="Рисунок 9" descr="KatrinBlackYAchik.png">
          <a:extLst>
            <a:ext uri="{FF2B5EF4-FFF2-40B4-BE49-F238E27FC236}">
              <a16:creationId xmlns:a16="http://schemas.microsoft.com/office/drawing/2014/main" id="{AB060AA5-7C0A-4C92-84F9-3CCC60D4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" y="2217420"/>
          <a:ext cx="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678180</xdr:colOff>
      <xdr:row>2</xdr:row>
      <xdr:rowOff>99060</xdr:rowOff>
    </xdr:from>
    <xdr:to>
      <xdr:col>1</xdr:col>
      <xdr:colOff>1531620</xdr:colOff>
      <xdr:row>2</xdr:row>
      <xdr:rowOff>1546860</xdr:rowOff>
    </xdr:to>
    <xdr:pic>
      <xdr:nvPicPr>
        <xdr:cNvPr id="5199" name="Рисунок 11" descr="Катрин.jpg">
          <a:extLst>
            <a:ext uri="{FF2B5EF4-FFF2-40B4-BE49-F238E27FC236}">
              <a16:creationId xmlns:a16="http://schemas.microsoft.com/office/drawing/2014/main" id="{DFC60676-31FA-475A-ADDD-AB1DD64C2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" y="586740"/>
          <a:ext cx="8534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754380</xdr:colOff>
      <xdr:row>4</xdr:row>
      <xdr:rowOff>190500</xdr:rowOff>
    </xdr:from>
    <xdr:to>
      <xdr:col>1</xdr:col>
      <xdr:colOff>1607820</xdr:colOff>
      <xdr:row>7</xdr:row>
      <xdr:rowOff>175260</xdr:rowOff>
    </xdr:to>
    <xdr:pic>
      <xdr:nvPicPr>
        <xdr:cNvPr id="5200" name="Рисунок 14" descr="Катрин с витражем.png">
          <a:extLst>
            <a:ext uri="{FF2B5EF4-FFF2-40B4-BE49-F238E27FC236}">
              <a16:creationId xmlns:a16="http://schemas.microsoft.com/office/drawing/2014/main" id="{52000379-3DB5-42C0-BA19-3AEA9504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3009900"/>
          <a:ext cx="8534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731520</xdr:colOff>
      <xdr:row>10</xdr:row>
      <xdr:rowOff>160020</xdr:rowOff>
    </xdr:from>
    <xdr:to>
      <xdr:col>1</xdr:col>
      <xdr:colOff>1584960</xdr:colOff>
      <xdr:row>16</xdr:row>
      <xdr:rowOff>99060</xdr:rowOff>
    </xdr:to>
    <xdr:pic>
      <xdr:nvPicPr>
        <xdr:cNvPr id="5201" name="Рисунок 17" descr="Катрин с фр решеткой.png">
          <a:extLst>
            <a:ext uri="{FF2B5EF4-FFF2-40B4-BE49-F238E27FC236}">
              <a16:creationId xmlns:a16="http://schemas.microsoft.com/office/drawing/2014/main" id="{3EB987D9-8340-43EB-B732-68C4103E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" y="5250180"/>
          <a:ext cx="8534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731520</xdr:colOff>
      <xdr:row>3</xdr:row>
      <xdr:rowOff>137160</xdr:rowOff>
    </xdr:from>
    <xdr:to>
      <xdr:col>1</xdr:col>
      <xdr:colOff>1584960</xdr:colOff>
      <xdr:row>3</xdr:row>
      <xdr:rowOff>510540</xdr:rowOff>
    </xdr:to>
    <xdr:pic>
      <xdr:nvPicPr>
        <xdr:cNvPr id="5202" name="Рисунок 18" descr="Katrin2.png">
          <a:extLst>
            <a:ext uri="{FF2B5EF4-FFF2-40B4-BE49-F238E27FC236}">
              <a16:creationId xmlns:a16="http://schemas.microsoft.com/office/drawing/2014/main" id="{7792D4CA-6B88-4794-94C1-7ECA3D6E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" y="2194560"/>
          <a:ext cx="85344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754380</xdr:colOff>
      <xdr:row>19</xdr:row>
      <xdr:rowOff>137160</xdr:rowOff>
    </xdr:from>
    <xdr:to>
      <xdr:col>1</xdr:col>
      <xdr:colOff>1607820</xdr:colOff>
      <xdr:row>19</xdr:row>
      <xdr:rowOff>1584960</xdr:rowOff>
    </xdr:to>
    <xdr:pic>
      <xdr:nvPicPr>
        <xdr:cNvPr id="5203" name="Рисунок 20" descr="KatrinBlackGrid.png">
          <a:extLst>
            <a:ext uri="{FF2B5EF4-FFF2-40B4-BE49-F238E27FC236}">
              <a16:creationId xmlns:a16="http://schemas.microsoft.com/office/drawing/2014/main" id="{D8193D2A-692E-49F0-8922-633720D33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7490460"/>
          <a:ext cx="8534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20</xdr:row>
      <xdr:rowOff>0</xdr:rowOff>
    </xdr:from>
    <xdr:to>
      <xdr:col>1</xdr:col>
      <xdr:colOff>647700</xdr:colOff>
      <xdr:row>21</xdr:row>
      <xdr:rowOff>144780</xdr:rowOff>
    </xdr:to>
    <xdr:pic>
      <xdr:nvPicPr>
        <xdr:cNvPr id="5204" name="Рисунок 24" descr="ForemaYachik1_2.png">
          <a:extLst>
            <a:ext uri="{FF2B5EF4-FFF2-40B4-BE49-F238E27FC236}">
              <a16:creationId xmlns:a16="http://schemas.microsoft.com/office/drawing/2014/main" id="{9250A506-8A90-4158-87B5-C6E1D9AC7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" y="900684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20</xdr:row>
      <xdr:rowOff>0</xdr:rowOff>
    </xdr:from>
    <xdr:to>
      <xdr:col>1</xdr:col>
      <xdr:colOff>685800</xdr:colOff>
      <xdr:row>20</xdr:row>
      <xdr:rowOff>7620</xdr:rowOff>
    </xdr:to>
    <xdr:pic>
      <xdr:nvPicPr>
        <xdr:cNvPr id="6223" name="Рисунок 3">
          <a:extLst>
            <a:ext uri="{FF2B5EF4-FFF2-40B4-BE49-F238E27FC236}">
              <a16:creationId xmlns:a16="http://schemas.microsoft.com/office/drawing/2014/main" id="{DE62428B-0FEC-414A-AB72-0BB9D1B31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9090660"/>
          <a:ext cx="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647700</xdr:colOff>
      <xdr:row>0</xdr:row>
      <xdr:rowOff>0</xdr:rowOff>
    </xdr:from>
    <xdr:to>
      <xdr:col>10</xdr:col>
      <xdr:colOff>342900</xdr:colOff>
      <xdr:row>0</xdr:row>
      <xdr:rowOff>7620</xdr:rowOff>
    </xdr:to>
    <xdr:pic>
      <xdr:nvPicPr>
        <xdr:cNvPr id="6224" name="Рисунок 3">
          <a:extLst>
            <a:ext uri="{FF2B5EF4-FFF2-40B4-BE49-F238E27FC236}">
              <a16:creationId xmlns:a16="http://schemas.microsoft.com/office/drawing/2014/main" id="{B773F618-D9C8-44F1-A30B-475C9463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358140</xdr:colOff>
      <xdr:row>21</xdr:row>
      <xdr:rowOff>7620</xdr:rowOff>
    </xdr:to>
    <xdr:pic>
      <xdr:nvPicPr>
        <xdr:cNvPr id="6225" name="Рисунок 3">
          <a:extLst>
            <a:ext uri="{FF2B5EF4-FFF2-40B4-BE49-F238E27FC236}">
              <a16:creationId xmlns:a16="http://schemas.microsoft.com/office/drawing/2014/main" id="{A5158605-F2C5-494E-A7BC-3508C44E4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928878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358140</xdr:colOff>
      <xdr:row>21</xdr:row>
      <xdr:rowOff>7620</xdr:rowOff>
    </xdr:to>
    <xdr:pic>
      <xdr:nvPicPr>
        <xdr:cNvPr id="6226" name="Рисунок 3">
          <a:extLst>
            <a:ext uri="{FF2B5EF4-FFF2-40B4-BE49-F238E27FC236}">
              <a16:creationId xmlns:a16="http://schemas.microsoft.com/office/drawing/2014/main" id="{FB1A769A-CFB1-42DB-ADDD-3791E34A9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928878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693420</xdr:colOff>
      <xdr:row>2</xdr:row>
      <xdr:rowOff>60960</xdr:rowOff>
    </xdr:from>
    <xdr:to>
      <xdr:col>1</xdr:col>
      <xdr:colOff>693420</xdr:colOff>
      <xdr:row>2</xdr:row>
      <xdr:rowOff>1508760</xdr:rowOff>
    </xdr:to>
    <xdr:pic>
      <xdr:nvPicPr>
        <xdr:cNvPr id="6227" name="Рисунок 6" descr="Катрин.jpg">
          <a:extLst>
            <a:ext uri="{FF2B5EF4-FFF2-40B4-BE49-F238E27FC236}">
              <a16:creationId xmlns:a16="http://schemas.microsoft.com/office/drawing/2014/main" id="{ABF6C78F-2B22-4763-B712-5EFBFE136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548640"/>
          <a:ext cx="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3</xdr:row>
      <xdr:rowOff>160020</xdr:rowOff>
    </xdr:from>
    <xdr:to>
      <xdr:col>1</xdr:col>
      <xdr:colOff>762000</xdr:colOff>
      <xdr:row>3</xdr:row>
      <xdr:rowOff>487680</xdr:rowOff>
    </xdr:to>
    <xdr:pic>
      <xdr:nvPicPr>
        <xdr:cNvPr id="6228" name="Рисунок 8" descr="KatrinBlackYAchik.png">
          <a:extLst>
            <a:ext uri="{FF2B5EF4-FFF2-40B4-BE49-F238E27FC236}">
              <a16:creationId xmlns:a16="http://schemas.microsoft.com/office/drawing/2014/main" id="{716AEBC9-1CF2-46B3-ABAC-42439C1F2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" y="2301240"/>
          <a:ext cx="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693420</xdr:colOff>
      <xdr:row>2</xdr:row>
      <xdr:rowOff>114300</xdr:rowOff>
    </xdr:from>
    <xdr:to>
      <xdr:col>1</xdr:col>
      <xdr:colOff>1546860</xdr:colOff>
      <xdr:row>2</xdr:row>
      <xdr:rowOff>1554480</xdr:rowOff>
    </xdr:to>
    <xdr:pic>
      <xdr:nvPicPr>
        <xdr:cNvPr id="6229" name="Рисунок 12" descr="Катрин плюс глухой.png">
          <a:extLst>
            <a:ext uri="{FF2B5EF4-FFF2-40B4-BE49-F238E27FC236}">
              <a16:creationId xmlns:a16="http://schemas.microsoft.com/office/drawing/2014/main" id="{633A40D6-0B1C-4805-89C8-1733FCA31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601980"/>
          <a:ext cx="85344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678180</xdr:colOff>
      <xdr:row>3</xdr:row>
      <xdr:rowOff>121920</xdr:rowOff>
    </xdr:from>
    <xdr:to>
      <xdr:col>1</xdr:col>
      <xdr:colOff>1531620</xdr:colOff>
      <xdr:row>3</xdr:row>
      <xdr:rowOff>487680</xdr:rowOff>
    </xdr:to>
    <xdr:pic>
      <xdr:nvPicPr>
        <xdr:cNvPr id="6230" name="Рисунок 13" descr="Катрин ящик.png">
          <a:extLst>
            <a:ext uri="{FF2B5EF4-FFF2-40B4-BE49-F238E27FC236}">
              <a16:creationId xmlns:a16="http://schemas.microsoft.com/office/drawing/2014/main" id="{E68A5E35-2C31-454F-87E8-26CF218A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" y="2263140"/>
          <a:ext cx="85344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4</xdr:row>
      <xdr:rowOff>220980</xdr:rowOff>
    </xdr:from>
    <xdr:to>
      <xdr:col>1</xdr:col>
      <xdr:colOff>1584960</xdr:colOff>
      <xdr:row>7</xdr:row>
      <xdr:rowOff>198120</xdr:rowOff>
    </xdr:to>
    <xdr:pic>
      <xdr:nvPicPr>
        <xdr:cNvPr id="6231" name="Рисунок 14" descr="Катрин с витражем.png">
          <a:extLst>
            <a:ext uri="{FF2B5EF4-FFF2-40B4-BE49-F238E27FC236}">
              <a16:creationId xmlns:a16="http://schemas.microsoft.com/office/drawing/2014/main" id="{829B75D0-4F92-42AF-AB9F-DE57AC53A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3124200"/>
          <a:ext cx="8610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716280</xdr:colOff>
      <xdr:row>10</xdr:row>
      <xdr:rowOff>60960</xdr:rowOff>
    </xdr:from>
    <xdr:to>
      <xdr:col>1</xdr:col>
      <xdr:colOff>1562100</xdr:colOff>
      <xdr:row>16</xdr:row>
      <xdr:rowOff>0</xdr:rowOff>
    </xdr:to>
    <xdr:pic>
      <xdr:nvPicPr>
        <xdr:cNvPr id="6232" name="Рисунок 17" descr="Катрин с фр решеткой.png">
          <a:extLst>
            <a:ext uri="{FF2B5EF4-FFF2-40B4-BE49-F238E27FC236}">
              <a16:creationId xmlns:a16="http://schemas.microsoft.com/office/drawing/2014/main" id="{C6506A84-7074-42AA-9B73-5AE20FA8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5234940"/>
          <a:ext cx="84582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693420</xdr:colOff>
      <xdr:row>19</xdr:row>
      <xdr:rowOff>114300</xdr:rowOff>
    </xdr:from>
    <xdr:to>
      <xdr:col>1</xdr:col>
      <xdr:colOff>701040</xdr:colOff>
      <xdr:row>19</xdr:row>
      <xdr:rowOff>1554480</xdr:rowOff>
    </xdr:to>
    <xdr:pic>
      <xdr:nvPicPr>
        <xdr:cNvPr id="6233" name="Рисунок 16" descr="KatrinBlackGrid.png">
          <a:extLst>
            <a:ext uri="{FF2B5EF4-FFF2-40B4-BE49-F238E27FC236}">
              <a16:creationId xmlns:a16="http://schemas.microsoft.com/office/drawing/2014/main" id="{F21FC8CF-FDC7-439A-8BDA-DBECE62F0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7551420"/>
          <a:ext cx="76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19</xdr:row>
      <xdr:rowOff>144780</xdr:rowOff>
    </xdr:from>
    <xdr:to>
      <xdr:col>1</xdr:col>
      <xdr:colOff>1539240</xdr:colOff>
      <xdr:row>19</xdr:row>
      <xdr:rowOff>1584960</xdr:rowOff>
    </xdr:to>
    <xdr:pic>
      <xdr:nvPicPr>
        <xdr:cNvPr id="6234" name="Рисунок 18" descr="KatrinBlackGrid.png">
          <a:extLst>
            <a:ext uri="{FF2B5EF4-FFF2-40B4-BE49-F238E27FC236}">
              <a16:creationId xmlns:a16="http://schemas.microsoft.com/office/drawing/2014/main" id="{B2EB0D92-E978-41AE-A39E-E1069BBB3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7581900"/>
          <a:ext cx="85344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20</xdr:row>
      <xdr:rowOff>0</xdr:rowOff>
    </xdr:from>
    <xdr:to>
      <xdr:col>1</xdr:col>
      <xdr:colOff>647700</xdr:colOff>
      <xdr:row>21</xdr:row>
      <xdr:rowOff>144780</xdr:rowOff>
    </xdr:to>
    <xdr:pic>
      <xdr:nvPicPr>
        <xdr:cNvPr id="6235" name="Рисунок 21" descr="ForemaYachik1_2.png">
          <a:extLst>
            <a:ext uri="{FF2B5EF4-FFF2-40B4-BE49-F238E27FC236}">
              <a16:creationId xmlns:a16="http://schemas.microsoft.com/office/drawing/2014/main" id="{391391FF-12B0-48BA-B239-189623147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" y="9090660"/>
          <a:ext cx="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647700</xdr:colOff>
      <xdr:row>0</xdr:row>
      <xdr:rowOff>0</xdr:rowOff>
    </xdr:from>
    <xdr:to>
      <xdr:col>10</xdr:col>
      <xdr:colOff>342900</xdr:colOff>
      <xdr:row>0</xdr:row>
      <xdr:rowOff>7620</xdr:rowOff>
    </xdr:to>
    <xdr:pic>
      <xdr:nvPicPr>
        <xdr:cNvPr id="7241" name="Рисунок 2">
          <a:extLst>
            <a:ext uri="{FF2B5EF4-FFF2-40B4-BE49-F238E27FC236}">
              <a16:creationId xmlns:a16="http://schemas.microsoft.com/office/drawing/2014/main" id="{80C0C4A0-C79B-4A65-A290-CC3F1EACF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682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358140</xdr:colOff>
      <xdr:row>27</xdr:row>
      <xdr:rowOff>7620</xdr:rowOff>
    </xdr:to>
    <xdr:pic>
      <xdr:nvPicPr>
        <xdr:cNvPr id="7242" name="Рисунок 13">
          <a:extLst>
            <a:ext uri="{FF2B5EF4-FFF2-40B4-BE49-F238E27FC236}">
              <a16:creationId xmlns:a16="http://schemas.microsoft.com/office/drawing/2014/main" id="{E5AED4DC-7348-45E0-9D7D-2CA34FF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434084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358140</xdr:colOff>
      <xdr:row>27</xdr:row>
      <xdr:rowOff>7620</xdr:rowOff>
    </xdr:to>
    <xdr:pic>
      <xdr:nvPicPr>
        <xdr:cNvPr id="7243" name="Рисунок 3">
          <a:extLst>
            <a:ext uri="{FF2B5EF4-FFF2-40B4-BE49-F238E27FC236}">
              <a16:creationId xmlns:a16="http://schemas.microsoft.com/office/drawing/2014/main" id="{1B11C0A7-DACC-4AB5-AE37-180D5FC6F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434084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24</xdr:row>
      <xdr:rowOff>0</xdr:rowOff>
    </xdr:from>
    <xdr:to>
      <xdr:col>1</xdr:col>
      <xdr:colOff>1036320</xdr:colOff>
      <xdr:row>24</xdr:row>
      <xdr:rowOff>7620</xdr:rowOff>
    </xdr:to>
    <xdr:pic>
      <xdr:nvPicPr>
        <xdr:cNvPr id="7244" name="Рисунок 3">
          <a:extLst>
            <a:ext uri="{FF2B5EF4-FFF2-40B4-BE49-F238E27FC236}">
              <a16:creationId xmlns:a16="http://schemas.microsoft.com/office/drawing/2014/main" id="{39CFCB24-0BAC-4A24-A380-BB31DAC3B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3121640"/>
          <a:ext cx="3505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10</xdr:row>
      <xdr:rowOff>83820</xdr:rowOff>
    </xdr:from>
    <xdr:to>
      <xdr:col>1</xdr:col>
      <xdr:colOff>1524000</xdr:colOff>
      <xdr:row>16</xdr:row>
      <xdr:rowOff>106680</xdr:rowOff>
    </xdr:to>
    <xdr:pic>
      <xdr:nvPicPr>
        <xdr:cNvPr id="7245" name="Рисунок 18" descr="решетка на Лиру.png">
          <a:extLst>
            <a:ext uri="{FF2B5EF4-FFF2-40B4-BE49-F238E27FC236}">
              <a16:creationId xmlns:a16="http://schemas.microsoft.com/office/drawing/2014/main" id="{9B1CB1DB-DAED-449C-BE52-9AB328F1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5166360"/>
          <a:ext cx="9144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624840</xdr:colOff>
      <xdr:row>2</xdr:row>
      <xdr:rowOff>68580</xdr:rowOff>
    </xdr:from>
    <xdr:to>
      <xdr:col>1</xdr:col>
      <xdr:colOff>1478280</xdr:colOff>
      <xdr:row>2</xdr:row>
      <xdr:rowOff>1508760</xdr:rowOff>
    </xdr:to>
    <xdr:pic>
      <xdr:nvPicPr>
        <xdr:cNvPr id="7246" name="Рисунок 19" descr="lira_gl.jpg">
          <a:extLst>
            <a:ext uri="{FF2B5EF4-FFF2-40B4-BE49-F238E27FC236}">
              <a16:creationId xmlns:a16="http://schemas.microsoft.com/office/drawing/2014/main" id="{BBADFA9A-3EF0-4C21-B633-F38A2019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56260"/>
          <a:ext cx="85344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3</xdr:row>
      <xdr:rowOff>236220</xdr:rowOff>
    </xdr:from>
    <xdr:to>
      <xdr:col>1</xdr:col>
      <xdr:colOff>1501140</xdr:colOff>
      <xdr:row>3</xdr:row>
      <xdr:rowOff>586740</xdr:rowOff>
    </xdr:to>
    <xdr:pic>
      <xdr:nvPicPr>
        <xdr:cNvPr id="7247" name="Рисунок 20" descr="lira_ya.jpg">
          <a:extLst>
            <a:ext uri="{FF2B5EF4-FFF2-40B4-BE49-F238E27FC236}">
              <a16:creationId xmlns:a16="http://schemas.microsoft.com/office/drawing/2014/main" id="{0D0B016A-6F9E-49A2-9AFD-443198FA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2308860"/>
          <a:ext cx="9220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4</xdr:row>
      <xdr:rowOff>91440</xdr:rowOff>
    </xdr:from>
    <xdr:to>
      <xdr:col>1</xdr:col>
      <xdr:colOff>1455420</xdr:colOff>
      <xdr:row>7</xdr:row>
      <xdr:rowOff>335280</xdr:rowOff>
    </xdr:to>
    <xdr:pic>
      <xdr:nvPicPr>
        <xdr:cNvPr id="7248" name="Рисунок 21" descr="lira_vt.jpg">
          <a:extLst>
            <a:ext uri="{FF2B5EF4-FFF2-40B4-BE49-F238E27FC236}">
              <a16:creationId xmlns:a16="http://schemas.microsoft.com/office/drawing/2014/main" id="{B3C5302D-3EA6-46FE-A580-473D159B7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3055620"/>
          <a:ext cx="84582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655320</xdr:colOff>
      <xdr:row>19</xdr:row>
      <xdr:rowOff>114300</xdr:rowOff>
    </xdr:from>
    <xdr:to>
      <xdr:col>1</xdr:col>
      <xdr:colOff>1508760</xdr:colOff>
      <xdr:row>19</xdr:row>
      <xdr:rowOff>1554480</xdr:rowOff>
    </xdr:to>
    <xdr:pic>
      <xdr:nvPicPr>
        <xdr:cNvPr id="7249" name="Рисунок 22" descr="lira_resh.jpg">
          <a:extLst>
            <a:ext uri="{FF2B5EF4-FFF2-40B4-BE49-F238E27FC236}">
              <a16:creationId xmlns:a16="http://schemas.microsoft.com/office/drawing/2014/main" id="{71664611-AD83-4FF6-9894-A76D25BE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7459980"/>
          <a:ext cx="85344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20</xdr:row>
      <xdr:rowOff>99060</xdr:rowOff>
    </xdr:from>
    <xdr:to>
      <xdr:col>1</xdr:col>
      <xdr:colOff>1478280</xdr:colOff>
      <xdr:row>21</xdr:row>
      <xdr:rowOff>716280</xdr:rowOff>
    </xdr:to>
    <xdr:pic>
      <xdr:nvPicPr>
        <xdr:cNvPr id="7250" name="Рисунок 23" descr="lira_gn.jpg">
          <a:extLst>
            <a:ext uri="{FF2B5EF4-FFF2-40B4-BE49-F238E27FC236}">
              <a16:creationId xmlns:a16="http://schemas.microsoft.com/office/drawing/2014/main" id="{91121D70-047B-455E-8FB8-2A64DAEE0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" y="9098280"/>
          <a:ext cx="83058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23</xdr:row>
      <xdr:rowOff>106680</xdr:rowOff>
    </xdr:from>
    <xdr:to>
      <xdr:col>1</xdr:col>
      <xdr:colOff>1455420</xdr:colOff>
      <xdr:row>24</xdr:row>
      <xdr:rowOff>723900</xdr:rowOff>
    </xdr:to>
    <xdr:pic>
      <xdr:nvPicPr>
        <xdr:cNvPr id="7251" name="Рисунок 24" descr="lira_vtgn.jpg">
          <a:extLst>
            <a:ext uri="{FF2B5EF4-FFF2-40B4-BE49-F238E27FC236}">
              <a16:creationId xmlns:a16="http://schemas.microsoft.com/office/drawing/2014/main" id="{2CD0C175-EB22-4A46-9EDB-A086A5A0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" y="12405360"/>
          <a:ext cx="8077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22</xdr:row>
      <xdr:rowOff>76200</xdr:rowOff>
    </xdr:from>
    <xdr:to>
      <xdr:col>1</xdr:col>
      <xdr:colOff>1478280</xdr:colOff>
      <xdr:row>22</xdr:row>
      <xdr:rowOff>1516380</xdr:rowOff>
    </xdr:to>
    <xdr:pic>
      <xdr:nvPicPr>
        <xdr:cNvPr id="7252" name="Рисунок 25" descr="lira_gn.jpg">
          <a:extLst>
            <a:ext uri="{FF2B5EF4-FFF2-40B4-BE49-F238E27FC236}">
              <a16:creationId xmlns:a16="http://schemas.microsoft.com/office/drawing/2014/main" id="{D647BF1B-D0AD-434C-8CE7-D67FB135A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" y="10721340"/>
          <a:ext cx="83058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25</xdr:row>
      <xdr:rowOff>0</xdr:rowOff>
    </xdr:from>
    <xdr:to>
      <xdr:col>1</xdr:col>
      <xdr:colOff>1036320</xdr:colOff>
      <xdr:row>25</xdr:row>
      <xdr:rowOff>7620</xdr:rowOff>
    </xdr:to>
    <xdr:pic>
      <xdr:nvPicPr>
        <xdr:cNvPr id="8253" name="Рисунок 3">
          <a:extLst>
            <a:ext uri="{FF2B5EF4-FFF2-40B4-BE49-F238E27FC236}">
              <a16:creationId xmlns:a16="http://schemas.microsoft.com/office/drawing/2014/main" id="{81B5067F-16B8-4F10-8B50-BB4FADDDE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2374880"/>
          <a:ext cx="3505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342900</xdr:colOff>
      <xdr:row>0</xdr:row>
      <xdr:rowOff>7620</xdr:rowOff>
    </xdr:to>
    <xdr:pic>
      <xdr:nvPicPr>
        <xdr:cNvPr id="8254" name="Рисунок 4">
          <a:extLst>
            <a:ext uri="{FF2B5EF4-FFF2-40B4-BE49-F238E27FC236}">
              <a16:creationId xmlns:a16="http://schemas.microsoft.com/office/drawing/2014/main" id="{759A99C3-C31C-4E54-BFCC-D0E851577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768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678180</xdr:colOff>
      <xdr:row>14</xdr:row>
      <xdr:rowOff>114300</xdr:rowOff>
    </xdr:from>
    <xdr:to>
      <xdr:col>1</xdr:col>
      <xdr:colOff>1524000</xdr:colOff>
      <xdr:row>20</xdr:row>
      <xdr:rowOff>30480</xdr:rowOff>
    </xdr:to>
    <xdr:pic>
      <xdr:nvPicPr>
        <xdr:cNvPr id="8255" name="Рисунок 11" descr="решетка на Джулию.png">
          <a:extLst>
            <a:ext uri="{FF2B5EF4-FFF2-40B4-BE49-F238E27FC236}">
              <a16:creationId xmlns:a16="http://schemas.microsoft.com/office/drawing/2014/main" id="{F37505BD-BC52-406F-ADE4-6DEA27EB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" y="7856220"/>
          <a:ext cx="84582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693420</xdr:colOff>
      <xdr:row>2</xdr:row>
      <xdr:rowOff>60960</xdr:rowOff>
    </xdr:from>
    <xdr:to>
      <xdr:col>1</xdr:col>
      <xdr:colOff>1546860</xdr:colOff>
      <xdr:row>2</xdr:row>
      <xdr:rowOff>1508760</xdr:rowOff>
    </xdr:to>
    <xdr:pic>
      <xdr:nvPicPr>
        <xdr:cNvPr id="8256" name="Рисунок 12" descr="jul_gl.jpg">
          <a:extLst>
            <a:ext uri="{FF2B5EF4-FFF2-40B4-BE49-F238E27FC236}">
              <a16:creationId xmlns:a16="http://schemas.microsoft.com/office/drawing/2014/main" id="{828D70D9-E687-4FB2-A36F-8DF040380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548640"/>
          <a:ext cx="8534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678180</xdr:colOff>
      <xdr:row>3</xdr:row>
      <xdr:rowOff>121920</xdr:rowOff>
    </xdr:from>
    <xdr:to>
      <xdr:col>1</xdr:col>
      <xdr:colOff>1531620</xdr:colOff>
      <xdr:row>3</xdr:row>
      <xdr:rowOff>624840</xdr:rowOff>
    </xdr:to>
    <xdr:pic>
      <xdr:nvPicPr>
        <xdr:cNvPr id="8257" name="Рисунок 13" descr="jul_ya2.jpg">
          <a:extLst>
            <a:ext uri="{FF2B5EF4-FFF2-40B4-BE49-F238E27FC236}">
              <a16:creationId xmlns:a16="http://schemas.microsoft.com/office/drawing/2014/main" id="{E7EECBD7-5ACE-4E2B-95C9-93CCCA24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" y="2133600"/>
          <a:ext cx="8534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662940</xdr:colOff>
      <xdr:row>4</xdr:row>
      <xdr:rowOff>251460</xdr:rowOff>
    </xdr:from>
    <xdr:to>
      <xdr:col>1</xdr:col>
      <xdr:colOff>1516380</xdr:colOff>
      <xdr:row>4</xdr:row>
      <xdr:rowOff>571500</xdr:rowOff>
    </xdr:to>
    <xdr:pic>
      <xdr:nvPicPr>
        <xdr:cNvPr id="8258" name="Рисунок 14" descr="jul_ya.jpg">
          <a:extLst>
            <a:ext uri="{FF2B5EF4-FFF2-40B4-BE49-F238E27FC236}">
              <a16:creationId xmlns:a16="http://schemas.microsoft.com/office/drawing/2014/main" id="{7E8CA0EB-FD24-42BA-9D23-8B33FCE3D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223260"/>
          <a:ext cx="85344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5</xdr:row>
      <xdr:rowOff>198120</xdr:rowOff>
    </xdr:from>
    <xdr:to>
      <xdr:col>1</xdr:col>
      <xdr:colOff>1539240</xdr:colOff>
      <xdr:row>10</xdr:row>
      <xdr:rowOff>381000</xdr:rowOff>
    </xdr:to>
    <xdr:pic>
      <xdr:nvPicPr>
        <xdr:cNvPr id="8259" name="Рисунок 16" descr="jul_vt.jpg">
          <a:extLst>
            <a:ext uri="{FF2B5EF4-FFF2-40B4-BE49-F238E27FC236}">
              <a16:creationId xmlns:a16="http://schemas.microsoft.com/office/drawing/2014/main" id="{80230C9E-71A7-4FDA-B829-BAEDE4C28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4122420"/>
          <a:ext cx="85344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259080</xdr:rowOff>
    </xdr:from>
    <xdr:to>
      <xdr:col>1</xdr:col>
      <xdr:colOff>1539240</xdr:colOff>
      <xdr:row>12</xdr:row>
      <xdr:rowOff>30480</xdr:rowOff>
    </xdr:to>
    <xdr:pic>
      <xdr:nvPicPr>
        <xdr:cNvPr id="8260" name="Рисунок 23" descr="jul_resh.jpg">
          <a:extLst>
            <a:ext uri="{FF2B5EF4-FFF2-40B4-BE49-F238E27FC236}">
              <a16:creationId xmlns:a16="http://schemas.microsoft.com/office/drawing/2014/main" id="{75A91411-B978-45FA-A3AC-1A06A7AA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5821680"/>
          <a:ext cx="8534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716280</xdr:colOff>
      <xdr:row>23</xdr:row>
      <xdr:rowOff>297180</xdr:rowOff>
    </xdr:from>
    <xdr:to>
      <xdr:col>1</xdr:col>
      <xdr:colOff>1546860</xdr:colOff>
      <xdr:row>24</xdr:row>
      <xdr:rowOff>205740</xdr:rowOff>
    </xdr:to>
    <xdr:pic>
      <xdr:nvPicPr>
        <xdr:cNvPr id="8261" name="Рисунок 24" descr="jul_gn.jpg">
          <a:extLst>
            <a:ext uri="{FF2B5EF4-FFF2-40B4-BE49-F238E27FC236}">
              <a16:creationId xmlns:a16="http://schemas.microsoft.com/office/drawing/2014/main" id="{828CBD03-A11D-4E66-B79A-7D72788EA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10302240"/>
          <a:ext cx="8305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24</xdr:row>
      <xdr:rowOff>335280</xdr:rowOff>
    </xdr:from>
    <xdr:to>
      <xdr:col>1</xdr:col>
      <xdr:colOff>1516380</xdr:colOff>
      <xdr:row>26</xdr:row>
      <xdr:rowOff>160020</xdr:rowOff>
    </xdr:to>
    <xdr:pic>
      <xdr:nvPicPr>
        <xdr:cNvPr id="8262" name="Рисунок 25" descr="jul_vtgn.jpg">
          <a:extLst>
            <a:ext uri="{FF2B5EF4-FFF2-40B4-BE49-F238E27FC236}">
              <a16:creationId xmlns:a16="http://schemas.microsoft.com/office/drawing/2014/main" id="{5997F628-0C20-45AE-9FE3-186829EB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1864340"/>
          <a:ext cx="8305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25</xdr:row>
      <xdr:rowOff>0</xdr:rowOff>
    </xdr:from>
    <xdr:to>
      <xdr:col>1</xdr:col>
      <xdr:colOff>1036320</xdr:colOff>
      <xdr:row>25</xdr:row>
      <xdr:rowOff>7620</xdr:rowOff>
    </xdr:to>
    <xdr:pic>
      <xdr:nvPicPr>
        <xdr:cNvPr id="9277" name="Рисунок 1">
          <a:extLst>
            <a:ext uri="{FF2B5EF4-FFF2-40B4-BE49-F238E27FC236}">
              <a16:creationId xmlns:a16="http://schemas.microsoft.com/office/drawing/2014/main" id="{A8148DD8-2C12-4A49-BFC6-24EE11A73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2237720"/>
          <a:ext cx="3505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342900</xdr:colOff>
      <xdr:row>0</xdr:row>
      <xdr:rowOff>7620</xdr:rowOff>
    </xdr:to>
    <xdr:pic>
      <xdr:nvPicPr>
        <xdr:cNvPr id="9278" name="Рисунок 2">
          <a:extLst>
            <a:ext uri="{FF2B5EF4-FFF2-40B4-BE49-F238E27FC236}">
              <a16:creationId xmlns:a16="http://schemas.microsoft.com/office/drawing/2014/main" id="{494085C2-8625-46F3-B95A-386DCE75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768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631787</xdr:colOff>
      <xdr:row>4</xdr:row>
      <xdr:rowOff>104589</xdr:rowOff>
    </xdr:from>
    <xdr:to>
      <xdr:col>1</xdr:col>
      <xdr:colOff>1591625</xdr:colOff>
      <xdr:row>4</xdr:row>
      <xdr:rowOff>515471</xdr:rowOff>
    </xdr:to>
    <xdr:pic>
      <xdr:nvPicPr>
        <xdr:cNvPr id="5" name="Рисунок 4" descr="Джулия.png">
          <a:extLst>
            <a:ext uri="{FF2B5EF4-FFF2-40B4-BE49-F238E27FC236}">
              <a16:creationId xmlns:a16="http://schemas.microsoft.com/office/drawing/2014/main" id="{BE9086CD-E46A-4DA3-A831-8F574FB4B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51420" t="33721" r="30701" b="37745"/>
        <a:stretch>
          <a:fillRect/>
        </a:stretch>
      </xdr:blipFill>
      <xdr:spPr>
        <a:xfrm>
          <a:off x="852767" y="2990664"/>
          <a:ext cx="903942" cy="41088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654199</xdr:colOff>
      <xdr:row>5</xdr:row>
      <xdr:rowOff>37353</xdr:rowOff>
    </xdr:from>
    <xdr:to>
      <xdr:col>1</xdr:col>
      <xdr:colOff>1606013</xdr:colOff>
      <xdr:row>10</xdr:row>
      <xdr:rowOff>192115</xdr:rowOff>
    </xdr:to>
    <xdr:pic>
      <xdr:nvPicPr>
        <xdr:cNvPr id="6" name="Рисунок 5" descr="Джулия.png">
          <a:extLst>
            <a:ext uri="{FF2B5EF4-FFF2-40B4-BE49-F238E27FC236}">
              <a16:creationId xmlns:a16="http://schemas.microsoft.com/office/drawing/2014/main" id="{1EB8D2F0-8C01-470C-9C32-EF35CE1A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33985" r="48284"/>
        <a:stretch>
          <a:fillRect/>
        </a:stretch>
      </xdr:blipFill>
      <xdr:spPr>
        <a:xfrm>
          <a:off x="875179" y="3809253"/>
          <a:ext cx="896471" cy="14082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631787</xdr:colOff>
      <xdr:row>3</xdr:row>
      <xdr:rowOff>83783</xdr:rowOff>
    </xdr:from>
    <xdr:to>
      <xdr:col>1</xdr:col>
      <xdr:colOff>1591625</xdr:colOff>
      <xdr:row>3</xdr:row>
      <xdr:rowOff>619843</xdr:rowOff>
    </xdr:to>
    <xdr:pic>
      <xdr:nvPicPr>
        <xdr:cNvPr id="7" name="Рисунок 6" descr="Джулия.png">
          <a:extLst>
            <a:ext uri="{FF2B5EF4-FFF2-40B4-BE49-F238E27FC236}">
              <a16:creationId xmlns:a16="http://schemas.microsoft.com/office/drawing/2014/main" id="{1C8D943E-A2CE-49E2-9F8F-82B613DA5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51420" t="62773" r="30701"/>
        <a:stretch>
          <a:fillRect/>
        </a:stretch>
      </xdr:blipFill>
      <xdr:spPr>
        <a:xfrm>
          <a:off x="852767" y="2097368"/>
          <a:ext cx="903942" cy="53606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691552</xdr:colOff>
      <xdr:row>23</xdr:row>
      <xdr:rowOff>37353</xdr:rowOff>
    </xdr:from>
    <xdr:to>
      <xdr:col>1</xdr:col>
      <xdr:colOff>1538103</xdr:colOff>
      <xdr:row>23</xdr:row>
      <xdr:rowOff>1477353</xdr:rowOff>
    </xdr:to>
    <xdr:pic>
      <xdr:nvPicPr>
        <xdr:cNvPr id="8" name="Рисунок 7" descr="Джулия.png">
          <a:extLst>
            <a:ext uri="{FF2B5EF4-FFF2-40B4-BE49-F238E27FC236}">
              <a16:creationId xmlns:a16="http://schemas.microsoft.com/office/drawing/2014/main" id="{ACFF2790-32CA-4B2B-B795-B125AC89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8856" r="15186"/>
        <a:stretch>
          <a:fillRect/>
        </a:stretch>
      </xdr:blipFill>
      <xdr:spPr>
        <a:xfrm>
          <a:off x="912532" y="9543303"/>
          <a:ext cx="806823" cy="144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661670</xdr:colOff>
      <xdr:row>11</xdr:row>
      <xdr:rowOff>37353</xdr:rowOff>
    </xdr:from>
    <xdr:to>
      <xdr:col>1</xdr:col>
      <xdr:colOff>1583464</xdr:colOff>
      <xdr:row>11</xdr:row>
      <xdr:rowOff>1475529</xdr:rowOff>
    </xdr:to>
    <xdr:pic>
      <xdr:nvPicPr>
        <xdr:cNvPr id="9" name="Рисунок 8" descr="Джулия.png">
          <a:extLst>
            <a:ext uri="{FF2B5EF4-FFF2-40B4-BE49-F238E27FC236}">
              <a16:creationId xmlns:a16="http://schemas.microsoft.com/office/drawing/2014/main" id="{56E4DAC9-CFCB-4474-BD50-FCB708BAA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6697" r="65868"/>
        <a:stretch>
          <a:fillRect/>
        </a:stretch>
      </xdr:blipFill>
      <xdr:spPr>
        <a:xfrm>
          <a:off x="882650" y="5295153"/>
          <a:ext cx="881529" cy="144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699023</xdr:colOff>
      <xdr:row>24</xdr:row>
      <xdr:rowOff>44824</xdr:rowOff>
    </xdr:from>
    <xdr:to>
      <xdr:col>1</xdr:col>
      <xdr:colOff>1523968</xdr:colOff>
      <xdr:row>25</xdr:row>
      <xdr:rowOff>722824</xdr:rowOff>
    </xdr:to>
    <xdr:pic>
      <xdr:nvPicPr>
        <xdr:cNvPr id="10" name="Рисунок 9" descr="Джулия.png">
          <a:extLst>
            <a:ext uri="{FF2B5EF4-FFF2-40B4-BE49-F238E27FC236}">
              <a16:creationId xmlns:a16="http://schemas.microsoft.com/office/drawing/2014/main" id="{73263784-DD90-42D5-A6A7-05375EE2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84666"/>
        <a:stretch>
          <a:fillRect/>
        </a:stretch>
      </xdr:blipFill>
      <xdr:spPr>
        <a:xfrm>
          <a:off x="920003" y="11074774"/>
          <a:ext cx="775289" cy="144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678180</xdr:colOff>
      <xdr:row>14</xdr:row>
      <xdr:rowOff>114300</xdr:rowOff>
    </xdr:from>
    <xdr:to>
      <xdr:col>1</xdr:col>
      <xdr:colOff>1524000</xdr:colOff>
      <xdr:row>20</xdr:row>
      <xdr:rowOff>30480</xdr:rowOff>
    </xdr:to>
    <xdr:pic>
      <xdr:nvPicPr>
        <xdr:cNvPr id="9285" name="Рисунок 10" descr="решетка на Джулию.png">
          <a:extLst>
            <a:ext uri="{FF2B5EF4-FFF2-40B4-BE49-F238E27FC236}">
              <a16:creationId xmlns:a16="http://schemas.microsoft.com/office/drawing/2014/main" id="{9B8F7F30-7604-4A84-B9D5-323F28C4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" y="7802880"/>
          <a:ext cx="84582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2</xdr:row>
      <xdr:rowOff>30480</xdr:rowOff>
    </xdr:from>
    <xdr:to>
      <xdr:col>1</xdr:col>
      <xdr:colOff>1577340</xdr:colOff>
      <xdr:row>2</xdr:row>
      <xdr:rowOff>1463040</xdr:rowOff>
    </xdr:to>
    <xdr:pic>
      <xdr:nvPicPr>
        <xdr:cNvPr id="9286" name="Рисунок 11" descr="maria_3005.jpg">
          <a:extLst>
            <a:ext uri="{FF2B5EF4-FFF2-40B4-BE49-F238E27FC236}">
              <a16:creationId xmlns:a16="http://schemas.microsoft.com/office/drawing/2014/main" id="{932D7E1D-4ACC-4B62-B924-B213B652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518160"/>
          <a:ext cx="85344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342900</xdr:colOff>
      <xdr:row>0</xdr:row>
      <xdr:rowOff>7620</xdr:rowOff>
    </xdr:to>
    <xdr:pic>
      <xdr:nvPicPr>
        <xdr:cNvPr id="10301" name="Рисунок 5">
          <a:extLst>
            <a:ext uri="{FF2B5EF4-FFF2-40B4-BE49-F238E27FC236}">
              <a16:creationId xmlns:a16="http://schemas.microsoft.com/office/drawing/2014/main" id="{DC4F8556-7C2E-41F1-89E5-91CECCFE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5340" y="0"/>
          <a:ext cx="3429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0</xdr:rowOff>
    </xdr:from>
    <xdr:to>
      <xdr:col>1</xdr:col>
      <xdr:colOff>1036320</xdr:colOff>
      <xdr:row>11</xdr:row>
      <xdr:rowOff>7620</xdr:rowOff>
    </xdr:to>
    <xdr:pic>
      <xdr:nvPicPr>
        <xdr:cNvPr id="10302" name="Рисунок 16">
          <a:extLst>
            <a:ext uri="{FF2B5EF4-FFF2-40B4-BE49-F238E27FC236}">
              <a16:creationId xmlns:a16="http://schemas.microsoft.com/office/drawing/2014/main" id="{AE41120E-B013-4A78-B24D-483870233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0431780"/>
          <a:ext cx="35052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358140</xdr:colOff>
      <xdr:row>11</xdr:row>
      <xdr:rowOff>7620</xdr:rowOff>
    </xdr:to>
    <xdr:pic>
      <xdr:nvPicPr>
        <xdr:cNvPr id="10303" name="Рисунок 3">
          <a:extLst>
            <a:ext uri="{FF2B5EF4-FFF2-40B4-BE49-F238E27FC236}">
              <a16:creationId xmlns:a16="http://schemas.microsoft.com/office/drawing/2014/main" id="{9EABE0FF-7BC2-42EE-BA2A-CAD705FFB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043178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358140</xdr:colOff>
      <xdr:row>11</xdr:row>
      <xdr:rowOff>7620</xdr:rowOff>
    </xdr:to>
    <xdr:pic>
      <xdr:nvPicPr>
        <xdr:cNvPr id="10304" name="Рисунок 3">
          <a:extLst>
            <a:ext uri="{FF2B5EF4-FFF2-40B4-BE49-F238E27FC236}">
              <a16:creationId xmlns:a16="http://schemas.microsoft.com/office/drawing/2014/main" id="{576289D8-EBA3-4B10-B9FE-A690F1C10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0431780"/>
          <a:ext cx="3581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2</xdr:row>
      <xdr:rowOff>76200</xdr:rowOff>
    </xdr:from>
    <xdr:to>
      <xdr:col>1</xdr:col>
      <xdr:colOff>1539240</xdr:colOff>
      <xdr:row>2</xdr:row>
      <xdr:rowOff>1516380</xdr:rowOff>
    </xdr:to>
    <xdr:pic>
      <xdr:nvPicPr>
        <xdr:cNvPr id="10305" name="Рисунок 15" descr="kar_gl.jpg">
          <a:extLst>
            <a:ext uri="{FF2B5EF4-FFF2-40B4-BE49-F238E27FC236}">
              <a16:creationId xmlns:a16="http://schemas.microsoft.com/office/drawing/2014/main" id="{46F12564-373A-4D6E-8F90-A94382C1F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563880"/>
          <a:ext cx="85344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655320</xdr:colOff>
      <xdr:row>3</xdr:row>
      <xdr:rowOff>121920</xdr:rowOff>
    </xdr:from>
    <xdr:to>
      <xdr:col>1</xdr:col>
      <xdr:colOff>1546860</xdr:colOff>
      <xdr:row>3</xdr:row>
      <xdr:rowOff>457200</xdr:rowOff>
    </xdr:to>
    <xdr:pic>
      <xdr:nvPicPr>
        <xdr:cNvPr id="10306" name="Рисунок 19" descr="kar_ya.jpg">
          <a:extLst>
            <a:ext uri="{FF2B5EF4-FFF2-40B4-BE49-F238E27FC236}">
              <a16:creationId xmlns:a16="http://schemas.microsoft.com/office/drawing/2014/main" id="{700738CC-E979-4E3B-9EEB-1F8BE9C0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2194560"/>
          <a:ext cx="89154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662940</xdr:colOff>
      <xdr:row>4</xdr:row>
      <xdr:rowOff>76200</xdr:rowOff>
    </xdr:from>
    <xdr:to>
      <xdr:col>1</xdr:col>
      <xdr:colOff>1516380</xdr:colOff>
      <xdr:row>4</xdr:row>
      <xdr:rowOff>1516380</xdr:rowOff>
    </xdr:to>
    <xdr:pic>
      <xdr:nvPicPr>
        <xdr:cNvPr id="10307" name="Рисунок 21" descr="kar_st.jpg">
          <a:extLst>
            <a:ext uri="{FF2B5EF4-FFF2-40B4-BE49-F238E27FC236}">
              <a16:creationId xmlns:a16="http://schemas.microsoft.com/office/drawing/2014/main" id="{4287635B-D374-491C-A749-3CF3A908B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048000"/>
          <a:ext cx="85344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655320</xdr:colOff>
      <xdr:row>5</xdr:row>
      <xdr:rowOff>76200</xdr:rowOff>
    </xdr:from>
    <xdr:to>
      <xdr:col>1</xdr:col>
      <xdr:colOff>1508760</xdr:colOff>
      <xdr:row>5</xdr:row>
      <xdr:rowOff>1516380</xdr:rowOff>
    </xdr:to>
    <xdr:pic>
      <xdr:nvPicPr>
        <xdr:cNvPr id="10308" name="Рисунок 22" descr="kar_resh.jpg">
          <a:extLst>
            <a:ext uri="{FF2B5EF4-FFF2-40B4-BE49-F238E27FC236}">
              <a16:creationId xmlns:a16="http://schemas.microsoft.com/office/drawing/2014/main" id="{6DA50B16-6537-4E41-BA7C-AD5324142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4899660"/>
          <a:ext cx="85344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624840</xdr:colOff>
      <xdr:row>6</xdr:row>
      <xdr:rowOff>236220</xdr:rowOff>
    </xdr:from>
    <xdr:to>
      <xdr:col>1</xdr:col>
      <xdr:colOff>1455420</xdr:colOff>
      <xdr:row>7</xdr:row>
      <xdr:rowOff>731520</xdr:rowOff>
    </xdr:to>
    <xdr:pic>
      <xdr:nvPicPr>
        <xdr:cNvPr id="10309" name="Рисунок 23" descr="kar_gn.jpg">
          <a:extLst>
            <a:ext uri="{FF2B5EF4-FFF2-40B4-BE49-F238E27FC236}">
              <a16:creationId xmlns:a16="http://schemas.microsoft.com/office/drawing/2014/main" id="{5263C6D0-316E-443E-9845-1674AE38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934200"/>
          <a:ext cx="83058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594360</xdr:colOff>
      <xdr:row>8</xdr:row>
      <xdr:rowOff>327660</xdr:rowOff>
    </xdr:from>
    <xdr:to>
      <xdr:col>1</xdr:col>
      <xdr:colOff>1424940</xdr:colOff>
      <xdr:row>10</xdr:row>
      <xdr:rowOff>121920</xdr:rowOff>
    </xdr:to>
    <xdr:pic>
      <xdr:nvPicPr>
        <xdr:cNvPr id="10310" name="Рисунок 24" descr="kar_vtgn.jpg">
          <a:extLst>
            <a:ext uri="{FF2B5EF4-FFF2-40B4-BE49-F238E27FC236}">
              <a16:creationId xmlns:a16="http://schemas.microsoft.com/office/drawing/2014/main" id="{002572B8-66CE-4ECB-8282-751C38AD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8930640"/>
          <a:ext cx="83058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1"/>
  <sheetViews>
    <sheetView zoomScale="86" zoomScaleNormal="86" workbookViewId="0">
      <selection activeCell="I11" sqref="I11"/>
    </sheetView>
  </sheetViews>
  <sheetFormatPr defaultRowHeight="14.4" x14ac:dyDescent="0.3"/>
  <cols>
    <col min="1" max="1" width="3.6640625" customWidth="1"/>
    <col min="2" max="2" width="30.6640625" customWidth="1"/>
    <col min="3" max="3" width="14.6640625" customWidth="1"/>
    <col min="4" max="4" width="10.109375" style="34" customWidth="1"/>
    <col min="5" max="5" width="9.88671875" customWidth="1"/>
    <col min="6" max="6" width="20.6640625" customWidth="1"/>
    <col min="7" max="7" width="9" customWidth="1"/>
    <col min="8" max="8" width="9.88671875" customWidth="1"/>
    <col min="9" max="9" width="9.6640625" style="8" customWidth="1"/>
  </cols>
  <sheetData>
    <row r="1" spans="2:10" ht="18.600000000000001" customHeight="1" x14ac:dyDescent="0.3">
      <c r="B1" s="78" t="s">
        <v>0</v>
      </c>
      <c r="C1" s="79"/>
      <c r="D1" s="79"/>
      <c r="E1" s="79"/>
      <c r="F1" s="79"/>
    </row>
    <row r="2" spans="2:10" s="3" customFormat="1" ht="20.100000000000001" customHeight="1" x14ac:dyDescent="0.35">
      <c r="B2" s="9" t="s">
        <v>1</v>
      </c>
      <c r="C2" s="2" t="s">
        <v>2</v>
      </c>
      <c r="D2" s="80" t="s">
        <v>3</v>
      </c>
      <c r="E2" s="81"/>
      <c r="F2" s="1" t="s">
        <v>4</v>
      </c>
      <c r="G2" s="16">
        <v>-0.05</v>
      </c>
      <c r="H2" s="16">
        <v>-0.1</v>
      </c>
      <c r="I2" s="17">
        <v>-0.2</v>
      </c>
    </row>
    <row r="3" spans="2:10" ht="120" customHeight="1" x14ac:dyDescent="0.3">
      <c r="B3" s="7"/>
      <c r="C3" s="57" t="s">
        <v>5</v>
      </c>
      <c r="D3" s="44">
        <v>9875</v>
      </c>
      <c r="E3" s="42" t="s">
        <v>6</v>
      </c>
      <c r="F3" s="41" t="s">
        <v>7</v>
      </c>
      <c r="G3" s="45">
        <f>D3-D3*0.05</f>
        <v>9381.25</v>
      </c>
      <c r="H3" s="45">
        <f>D3-D3*0.1</f>
        <v>8887.5</v>
      </c>
      <c r="I3" s="53">
        <f>D3-D3*0.2</f>
        <v>7900</v>
      </c>
      <c r="J3" s="23"/>
    </row>
    <row r="4" spans="2:10" ht="20.100000000000001" customHeight="1" x14ac:dyDescent="0.3">
      <c r="B4" s="9" t="s">
        <v>8</v>
      </c>
      <c r="C4" s="57"/>
      <c r="D4" s="44"/>
      <c r="E4" s="42"/>
      <c r="F4" s="41"/>
      <c r="G4" s="45"/>
      <c r="H4" s="45"/>
      <c r="I4" s="53"/>
      <c r="J4" s="23"/>
    </row>
    <row r="5" spans="2:10" ht="120" customHeight="1" x14ac:dyDescent="0.3">
      <c r="B5" s="7"/>
      <c r="C5" s="57" t="s">
        <v>5</v>
      </c>
      <c r="D5" s="44">
        <v>9875</v>
      </c>
      <c r="E5" s="42"/>
      <c r="F5" s="65" t="s">
        <v>7</v>
      </c>
      <c r="G5" s="45">
        <f>D5-D5*0.05</f>
        <v>9381.25</v>
      </c>
      <c r="H5" s="45">
        <f>D5-D5*0.1</f>
        <v>8887.5</v>
      </c>
      <c r="I5" s="53">
        <f>D5-D5*0.2</f>
        <v>7900</v>
      </c>
      <c r="J5" s="23"/>
    </row>
    <row r="6" spans="2:10" ht="20.100000000000001" customHeight="1" x14ac:dyDescent="0.3">
      <c r="B6" s="9" t="s">
        <v>9</v>
      </c>
      <c r="C6" s="57"/>
      <c r="D6" s="44"/>
      <c r="E6" s="42"/>
      <c r="F6" s="41"/>
      <c r="G6" s="45"/>
      <c r="H6" s="45"/>
      <c r="I6" s="53"/>
      <c r="J6" s="23"/>
    </row>
    <row r="7" spans="2:10" ht="120" customHeight="1" x14ac:dyDescent="0.3">
      <c r="B7" s="7"/>
      <c r="C7" s="57" t="s">
        <v>5</v>
      </c>
      <c r="D7" s="44">
        <v>9875</v>
      </c>
      <c r="E7" s="42"/>
      <c r="F7" s="65" t="s">
        <v>7</v>
      </c>
      <c r="G7" s="45">
        <f>D7-D7*0.05</f>
        <v>9381.25</v>
      </c>
      <c r="H7" s="45">
        <f>D7-D7*0.1</f>
        <v>8887.5</v>
      </c>
      <c r="I7" s="53">
        <f>D7-D7*0.2</f>
        <v>7900</v>
      </c>
      <c r="J7" s="23"/>
    </row>
    <row r="8" spans="2:10" ht="20.100000000000001" customHeight="1" x14ac:dyDescent="0.3">
      <c r="B8" s="9" t="s">
        <v>156</v>
      </c>
      <c r="C8" s="76"/>
      <c r="D8" s="75"/>
      <c r="E8" s="74"/>
      <c r="F8" s="72"/>
      <c r="G8" s="73"/>
      <c r="H8" s="73"/>
      <c r="I8" s="77"/>
      <c r="J8" s="23"/>
    </row>
    <row r="9" spans="2:10" ht="120" customHeight="1" x14ac:dyDescent="0.3">
      <c r="B9" s="7"/>
      <c r="C9" s="76" t="s">
        <v>11</v>
      </c>
      <c r="D9" s="75">
        <v>9875</v>
      </c>
      <c r="E9" s="74"/>
      <c r="F9" s="72" t="s">
        <v>7</v>
      </c>
      <c r="G9" s="73">
        <f>D9-D9*0.05</f>
        <v>9381.25</v>
      </c>
      <c r="H9" s="73">
        <f>D9-D9*0.1</f>
        <v>8887.5</v>
      </c>
      <c r="I9" s="77">
        <f>D9-D9*0.2</f>
        <v>7900</v>
      </c>
      <c r="J9" s="23"/>
    </row>
    <row r="10" spans="2:10" ht="20.100000000000001" customHeight="1" x14ac:dyDescent="0.3">
      <c r="B10" s="9" t="s">
        <v>10</v>
      </c>
      <c r="C10" s="57"/>
      <c r="D10" s="44"/>
      <c r="E10" s="42"/>
      <c r="F10" s="41"/>
      <c r="G10" s="45"/>
      <c r="H10" s="45"/>
      <c r="I10" s="53"/>
      <c r="J10" s="23"/>
    </row>
    <row r="11" spans="2:10" ht="120" customHeight="1" x14ac:dyDescent="0.3">
      <c r="B11" s="7"/>
      <c r="C11" s="57" t="s">
        <v>11</v>
      </c>
      <c r="D11" s="44">
        <v>9625</v>
      </c>
      <c r="E11" s="42"/>
      <c r="F11" s="65" t="s">
        <v>7</v>
      </c>
      <c r="G11" s="45">
        <f>D11-D11*0.05</f>
        <v>9143.75</v>
      </c>
      <c r="H11" s="45">
        <f>D11-D11*0.1</f>
        <v>8662.5</v>
      </c>
      <c r="I11" s="53">
        <f>D11-D11*0.2</f>
        <v>7700</v>
      </c>
      <c r="J11" s="23"/>
    </row>
    <row r="12" spans="2:10" ht="20.100000000000001" customHeight="1" x14ac:dyDescent="0.3">
      <c r="B12" s="9" t="s">
        <v>12</v>
      </c>
      <c r="C12" s="57"/>
      <c r="D12" s="44"/>
      <c r="E12" s="42"/>
      <c r="F12" s="41"/>
      <c r="G12" s="45"/>
      <c r="H12" s="45"/>
      <c r="I12" s="53"/>
      <c r="J12" s="23"/>
    </row>
    <row r="13" spans="2:10" ht="120" customHeight="1" x14ac:dyDescent="0.3">
      <c r="B13" s="7"/>
      <c r="C13" s="57" t="s">
        <v>11</v>
      </c>
      <c r="D13" s="44">
        <v>9625</v>
      </c>
      <c r="E13" s="42"/>
      <c r="F13" s="65" t="s">
        <v>7</v>
      </c>
      <c r="G13" s="45">
        <f t="shared" ref="G13:G19" si="0">D13-D13*0.05</f>
        <v>9143.75</v>
      </c>
      <c r="H13" s="45">
        <f t="shared" ref="H13:H19" si="1">D13-D13*0.1</f>
        <v>8662.5</v>
      </c>
      <c r="I13" s="53">
        <f t="shared" ref="I13:I19" si="2">D13-D13*0.2</f>
        <v>7700</v>
      </c>
      <c r="J13" s="23"/>
    </row>
    <row r="14" spans="2:10" ht="20.100000000000001" customHeight="1" x14ac:dyDescent="0.3">
      <c r="B14" s="9" t="s">
        <v>13</v>
      </c>
      <c r="C14" s="57"/>
      <c r="D14" s="44"/>
      <c r="E14" s="42"/>
      <c r="F14" s="41"/>
      <c r="G14" s="45"/>
      <c r="H14" s="45"/>
      <c r="I14" s="53"/>
      <c r="J14" s="23"/>
    </row>
    <row r="15" spans="2:10" ht="120" customHeight="1" x14ac:dyDescent="0.3">
      <c r="B15" s="7"/>
      <c r="C15" s="57" t="s">
        <v>11</v>
      </c>
      <c r="D15" s="44">
        <v>9625</v>
      </c>
      <c r="E15" s="42"/>
      <c r="F15" s="65" t="s">
        <v>7</v>
      </c>
      <c r="G15" s="45">
        <f t="shared" si="0"/>
        <v>9143.75</v>
      </c>
      <c r="H15" s="45">
        <f t="shared" si="1"/>
        <v>8662.5</v>
      </c>
      <c r="I15" s="53">
        <f t="shared" si="2"/>
        <v>7700</v>
      </c>
      <c r="J15" s="23"/>
    </row>
    <row r="16" spans="2:10" ht="20.100000000000001" customHeight="1" x14ac:dyDescent="0.3">
      <c r="B16" s="9" t="s">
        <v>14</v>
      </c>
      <c r="C16" s="57"/>
      <c r="D16" s="44"/>
      <c r="E16" s="42"/>
      <c r="F16" s="41"/>
      <c r="G16" s="45"/>
      <c r="H16" s="45"/>
      <c r="I16" s="53"/>
      <c r="J16" s="23"/>
    </row>
    <row r="17" spans="2:10" ht="120" customHeight="1" x14ac:dyDescent="0.3">
      <c r="B17" s="7"/>
      <c r="C17" s="57" t="s">
        <v>11</v>
      </c>
      <c r="D17" s="44">
        <v>9625</v>
      </c>
      <c r="E17" s="42"/>
      <c r="F17" s="65" t="s">
        <v>7</v>
      </c>
      <c r="G17" s="45">
        <f t="shared" si="0"/>
        <v>9143.75</v>
      </c>
      <c r="H17" s="45">
        <f t="shared" si="1"/>
        <v>8662.5</v>
      </c>
      <c r="I17" s="53">
        <f t="shared" si="2"/>
        <v>7700</v>
      </c>
      <c r="J17" s="23"/>
    </row>
    <row r="18" spans="2:10" ht="20.100000000000001" customHeight="1" x14ac:dyDescent="0.3">
      <c r="B18" s="9" t="s">
        <v>15</v>
      </c>
      <c r="C18" s="57"/>
      <c r="D18" s="44"/>
      <c r="E18" s="42"/>
      <c r="F18" s="41"/>
      <c r="G18" s="45"/>
      <c r="H18" s="45"/>
      <c r="I18" s="53"/>
      <c r="J18" s="23"/>
    </row>
    <row r="19" spans="2:10" ht="120" customHeight="1" x14ac:dyDescent="0.3">
      <c r="B19" s="7"/>
      <c r="C19" s="58" t="s">
        <v>11</v>
      </c>
      <c r="D19" s="30">
        <v>9625</v>
      </c>
      <c r="E19" s="5"/>
      <c r="F19" s="65" t="s">
        <v>7</v>
      </c>
      <c r="G19" s="19">
        <f t="shared" si="0"/>
        <v>9143.75</v>
      </c>
      <c r="H19" s="19">
        <f t="shared" si="1"/>
        <v>8662.5</v>
      </c>
      <c r="I19" s="18">
        <f t="shared" si="2"/>
        <v>7700</v>
      </c>
      <c r="J19" s="23"/>
    </row>
    <row r="20" spans="2:10" ht="20.100000000000001" customHeight="1" x14ac:dyDescent="0.3">
      <c r="B20" s="9" t="s">
        <v>155</v>
      </c>
      <c r="C20" s="71"/>
      <c r="D20" s="69"/>
      <c r="E20" s="67"/>
      <c r="F20" s="66"/>
      <c r="G20" s="68"/>
      <c r="H20" s="68"/>
      <c r="I20" s="70"/>
      <c r="J20" s="23"/>
    </row>
    <row r="21" spans="2:10" ht="120" customHeight="1" x14ac:dyDescent="0.3">
      <c r="C21" s="58" t="s">
        <v>11</v>
      </c>
      <c r="D21" s="30">
        <v>9625</v>
      </c>
      <c r="E21" s="5"/>
      <c r="F21" s="66" t="s">
        <v>7</v>
      </c>
      <c r="G21" s="19">
        <f>D21-D21*0.05</f>
        <v>9143.75</v>
      </c>
      <c r="H21" s="19">
        <f>D21-D21*0.1</f>
        <v>8662.5</v>
      </c>
      <c r="I21" s="18">
        <f>D21-D21*0.2</f>
        <v>7700</v>
      </c>
      <c r="J21" s="23"/>
    </row>
    <row r="22" spans="2:10" ht="20.100000000000001" customHeight="1" x14ac:dyDescent="0.3">
      <c r="B22" s="9" t="s">
        <v>152</v>
      </c>
      <c r="C22" s="63"/>
      <c r="D22" s="62"/>
      <c r="E22" s="61"/>
      <c r="F22" s="59"/>
      <c r="G22" s="60"/>
      <c r="H22" s="60"/>
      <c r="I22" s="64"/>
      <c r="J22" s="23"/>
    </row>
    <row r="23" spans="2:10" ht="120" customHeight="1" x14ac:dyDescent="0.3">
      <c r="B23" s="7"/>
      <c r="C23" s="58" t="s">
        <v>11</v>
      </c>
      <c r="D23" s="30">
        <v>9625</v>
      </c>
      <c r="E23" s="5" t="s">
        <v>6</v>
      </c>
      <c r="F23" s="59" t="s">
        <v>153</v>
      </c>
      <c r="G23" s="19">
        <f>D23-D23*0.05</f>
        <v>9143.75</v>
      </c>
      <c r="H23" s="19">
        <f>D23-D23*0.1</f>
        <v>8662.5</v>
      </c>
      <c r="I23" s="18">
        <f>D23-D23*0.2</f>
        <v>7700</v>
      </c>
      <c r="J23" s="23"/>
    </row>
    <row r="24" spans="2:10" ht="20.100000000000001" customHeight="1" x14ac:dyDescent="0.3">
      <c r="B24" s="9" t="s">
        <v>154</v>
      </c>
      <c r="C24" s="63"/>
      <c r="D24" s="62"/>
      <c r="E24" s="61"/>
      <c r="F24" s="59"/>
      <c r="G24" s="60"/>
      <c r="H24" s="60"/>
      <c r="I24" s="64"/>
      <c r="J24" s="23"/>
    </row>
    <row r="25" spans="2:10" ht="120" customHeight="1" x14ac:dyDescent="0.3">
      <c r="B25" s="7"/>
      <c r="C25" s="58" t="s">
        <v>11</v>
      </c>
      <c r="D25" s="30">
        <v>10788</v>
      </c>
      <c r="E25" s="5" t="s">
        <v>6</v>
      </c>
      <c r="F25" s="14" t="s">
        <v>153</v>
      </c>
      <c r="G25" s="19">
        <f>D25-D25*0.05</f>
        <v>10248.6</v>
      </c>
      <c r="H25" s="19">
        <f>D25-D25*0.1</f>
        <v>9709.2000000000007</v>
      </c>
      <c r="I25" s="18">
        <f>D25-D25*0.2</f>
        <v>8630.4</v>
      </c>
      <c r="J25" s="23"/>
    </row>
    <row r="26" spans="2:10" ht="23.25" customHeight="1" x14ac:dyDescent="0.3">
      <c r="B26" s="4" t="s">
        <v>16</v>
      </c>
    </row>
    <row r="27" spans="2:10" ht="15.6" x14ac:dyDescent="0.3">
      <c r="B27" s="4"/>
    </row>
    <row r="29" spans="2:10" ht="15.6" x14ac:dyDescent="0.3">
      <c r="B29" s="4"/>
    </row>
    <row r="30" spans="2:10" ht="15.6" x14ac:dyDescent="0.3">
      <c r="B30" s="4"/>
    </row>
    <row r="31" spans="2:10" ht="15.6" x14ac:dyDescent="0.3">
      <c r="B31" s="4"/>
    </row>
  </sheetData>
  <mergeCells count="2">
    <mergeCell ref="B1:F1"/>
    <mergeCell ref="D2:E2"/>
  </mergeCells>
  <pageMargins left="0.70866141732283472" right="0.15748031496062992" top="0.15748031496062992" bottom="0.23622047244094491" header="0.19685039370078741" footer="0.19685039370078741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"/>
  <sheetViews>
    <sheetView tabSelected="1" workbookViewId="0">
      <selection activeCell="D7" sqref="D7"/>
    </sheetView>
  </sheetViews>
  <sheetFormatPr defaultRowHeight="14.4" x14ac:dyDescent="0.3"/>
  <cols>
    <col min="1" max="1" width="3.6640625" customWidth="1"/>
    <col min="2" max="2" width="29.5546875" customWidth="1"/>
    <col min="3" max="3" width="13.5546875" customWidth="1"/>
    <col min="4" max="4" width="11" style="34" customWidth="1"/>
    <col min="5" max="5" width="11.33203125" customWidth="1"/>
    <col min="6" max="6" width="20.6640625" customWidth="1"/>
    <col min="7" max="7" width="11.33203125" customWidth="1"/>
    <col min="8" max="9" width="11.88671875" customWidth="1"/>
  </cols>
  <sheetData>
    <row r="1" spans="2:10" ht="18.600000000000001" customHeight="1" x14ac:dyDescent="0.3">
      <c r="B1" s="78" t="s">
        <v>0</v>
      </c>
      <c r="C1" s="79"/>
      <c r="D1" s="79"/>
      <c r="E1" s="79"/>
      <c r="F1" s="79"/>
    </row>
    <row r="2" spans="2:10" s="3" customFormat="1" ht="19.95" customHeight="1" x14ac:dyDescent="0.35">
      <c r="B2" s="9" t="s">
        <v>126</v>
      </c>
      <c r="C2" s="2" t="s">
        <v>2</v>
      </c>
      <c r="D2" s="80" t="s">
        <v>3</v>
      </c>
      <c r="E2" s="81"/>
      <c r="F2" s="1" t="s">
        <v>4</v>
      </c>
      <c r="G2" s="16">
        <v>-0.05</v>
      </c>
      <c r="H2" s="16">
        <v>-0.1</v>
      </c>
      <c r="I2" s="16">
        <v>-0.2</v>
      </c>
    </row>
    <row r="3" spans="2:10" ht="189" customHeight="1" x14ac:dyDescent="0.35">
      <c r="B3" s="15" t="s">
        <v>127</v>
      </c>
      <c r="C3" s="14" t="s">
        <v>18</v>
      </c>
      <c r="D3" s="30">
        <v>8625</v>
      </c>
      <c r="E3" s="5" t="s">
        <v>6</v>
      </c>
      <c r="F3" s="14" t="s">
        <v>128</v>
      </c>
      <c r="G3" s="19">
        <f>D3-D3*0.05</f>
        <v>8193.75</v>
      </c>
      <c r="H3" s="19">
        <f t="shared" ref="H3:H9" si="0">D3-D3*0.1</f>
        <v>7762.5</v>
      </c>
      <c r="I3" s="19">
        <f t="shared" ref="I3:I9" si="1">D3-D3*0.2</f>
        <v>6900</v>
      </c>
      <c r="J3" s="23"/>
    </row>
    <row r="4" spans="2:10" ht="100.2" customHeight="1" x14ac:dyDescent="0.3">
      <c r="B4" s="151" t="s">
        <v>129</v>
      </c>
      <c r="C4" s="14" t="s">
        <v>130</v>
      </c>
      <c r="D4" s="30">
        <v>6300</v>
      </c>
      <c r="E4" s="5" t="s">
        <v>23</v>
      </c>
      <c r="F4" s="14"/>
      <c r="G4" s="19">
        <f t="shared" ref="G4:G9" si="2">D4-D4*0.05</f>
        <v>5985</v>
      </c>
      <c r="H4" s="19">
        <f t="shared" si="0"/>
        <v>5670</v>
      </c>
      <c r="I4" s="19">
        <f t="shared" si="1"/>
        <v>5040</v>
      </c>
      <c r="J4" s="23"/>
    </row>
    <row r="5" spans="2:10" ht="100.2" customHeight="1" x14ac:dyDescent="0.3">
      <c r="B5" s="152"/>
      <c r="C5" s="14" t="s">
        <v>131</v>
      </c>
      <c r="D5" s="30">
        <v>7800</v>
      </c>
      <c r="E5" s="5" t="s">
        <v>23</v>
      </c>
      <c r="F5" s="14"/>
      <c r="G5" s="19">
        <f t="shared" si="2"/>
        <v>7410</v>
      </c>
      <c r="H5" s="19">
        <f t="shared" si="0"/>
        <v>7020</v>
      </c>
      <c r="I5" s="19">
        <f t="shared" si="1"/>
        <v>6240</v>
      </c>
      <c r="J5" s="23"/>
    </row>
    <row r="6" spans="2:10" ht="199.95" customHeight="1" x14ac:dyDescent="0.35">
      <c r="B6" s="15" t="s">
        <v>132</v>
      </c>
      <c r="C6" s="10" t="s">
        <v>18</v>
      </c>
      <c r="D6" s="37">
        <v>11125</v>
      </c>
      <c r="E6" s="21" t="s">
        <v>6</v>
      </c>
      <c r="F6" s="14" t="s">
        <v>128</v>
      </c>
      <c r="G6" s="19">
        <f t="shared" si="2"/>
        <v>10568.75</v>
      </c>
      <c r="H6" s="19">
        <f t="shared" si="0"/>
        <v>10012.5</v>
      </c>
      <c r="I6" s="19">
        <f t="shared" si="1"/>
        <v>8900</v>
      </c>
      <c r="J6" s="23"/>
    </row>
    <row r="7" spans="2:10" ht="40.200000000000003" customHeight="1" x14ac:dyDescent="0.3">
      <c r="B7" s="20" t="s">
        <v>133</v>
      </c>
      <c r="C7" s="10" t="s">
        <v>18</v>
      </c>
      <c r="D7" s="37">
        <v>14000</v>
      </c>
      <c r="E7" s="21" t="s">
        <v>6</v>
      </c>
      <c r="F7" s="10" t="s">
        <v>134</v>
      </c>
      <c r="G7" s="22">
        <f>D7-D7*0.05</f>
        <v>13300</v>
      </c>
      <c r="H7" s="22">
        <f>D7-D7*0.1</f>
        <v>12600</v>
      </c>
      <c r="I7" s="22">
        <f>D7-D7*0.2</f>
        <v>11200</v>
      </c>
      <c r="J7" s="23"/>
    </row>
    <row r="8" spans="2:10" ht="40.200000000000003" customHeight="1" x14ac:dyDescent="0.3">
      <c r="B8" s="20" t="s">
        <v>135</v>
      </c>
      <c r="C8" s="14" t="s">
        <v>18</v>
      </c>
      <c r="D8" s="30">
        <v>15000</v>
      </c>
      <c r="E8" s="5" t="s">
        <v>6</v>
      </c>
      <c r="F8" s="14" t="s">
        <v>134</v>
      </c>
      <c r="G8" s="19">
        <f>D8-D8*0.05</f>
        <v>14250</v>
      </c>
      <c r="H8" s="19">
        <f>D8-D8*0.1</f>
        <v>13500</v>
      </c>
      <c r="I8" s="19">
        <f>D8-D8*0.2</f>
        <v>12000</v>
      </c>
      <c r="J8" s="23"/>
    </row>
    <row r="9" spans="2:10" ht="139.5" customHeight="1" x14ac:dyDescent="0.3">
      <c r="B9" s="151" t="s">
        <v>136</v>
      </c>
      <c r="C9" s="10" t="s">
        <v>130</v>
      </c>
      <c r="D9" s="38">
        <v>8530</v>
      </c>
      <c r="E9" s="21" t="s">
        <v>23</v>
      </c>
      <c r="F9" s="88"/>
      <c r="G9" s="22">
        <f t="shared" si="2"/>
        <v>8103.5</v>
      </c>
      <c r="H9" s="22">
        <f t="shared" si="0"/>
        <v>7677</v>
      </c>
      <c r="I9" s="22">
        <f t="shared" si="1"/>
        <v>6824</v>
      </c>
      <c r="J9" s="23"/>
    </row>
    <row r="10" spans="2:10" ht="40.200000000000003" customHeight="1" x14ac:dyDescent="0.3">
      <c r="B10" s="153"/>
      <c r="C10" s="14" t="s">
        <v>131</v>
      </c>
      <c r="D10" s="31">
        <v>9800</v>
      </c>
      <c r="E10" s="5" t="s">
        <v>23</v>
      </c>
      <c r="F10" s="89"/>
      <c r="G10" s="19">
        <f>D10-D10*0.05</f>
        <v>9310</v>
      </c>
      <c r="H10" s="19">
        <f>D10-D10*0.1</f>
        <v>8820</v>
      </c>
      <c r="I10" s="19">
        <f>D10-D10*0.2</f>
        <v>7840</v>
      </c>
      <c r="J10" s="23"/>
    </row>
    <row r="11" spans="2:10" ht="19.95" customHeight="1" x14ac:dyDescent="0.3">
      <c r="B11" s="148" t="s">
        <v>133</v>
      </c>
      <c r="C11" s="10" t="s">
        <v>130</v>
      </c>
      <c r="D11" s="37">
        <v>10500</v>
      </c>
      <c r="E11" s="21" t="s">
        <v>23</v>
      </c>
      <c r="F11" s="89"/>
      <c r="G11" s="19">
        <f>D11-D11*0.05</f>
        <v>9975</v>
      </c>
      <c r="H11" s="19">
        <f>D11-D11*0.1</f>
        <v>9450</v>
      </c>
      <c r="I11" s="19">
        <f>D11-D11*0.2</f>
        <v>8400</v>
      </c>
      <c r="J11" s="23"/>
    </row>
    <row r="12" spans="2:10" ht="19.95" customHeight="1" x14ac:dyDescent="0.3">
      <c r="B12" s="149"/>
      <c r="C12" s="14" t="s">
        <v>131</v>
      </c>
      <c r="D12" s="30">
        <v>12200</v>
      </c>
      <c r="E12" s="5" t="s">
        <v>23</v>
      </c>
      <c r="F12" s="89"/>
      <c r="G12" s="19">
        <f>D12-D12*0.05</f>
        <v>11590</v>
      </c>
      <c r="H12" s="19">
        <f>D12-D12*0.1</f>
        <v>10980</v>
      </c>
      <c r="I12" s="19">
        <f>D12-D12*0.2</f>
        <v>9760</v>
      </c>
      <c r="J12" s="23"/>
    </row>
    <row r="13" spans="2:10" ht="19.95" customHeight="1" x14ac:dyDescent="0.3">
      <c r="B13" s="148" t="s">
        <v>135</v>
      </c>
      <c r="C13" s="10" t="s">
        <v>130</v>
      </c>
      <c r="D13" s="37">
        <v>11700</v>
      </c>
      <c r="E13" s="21" t="s">
        <v>23</v>
      </c>
      <c r="F13" s="89"/>
      <c r="G13" s="19">
        <f>D13-D13*0.05</f>
        <v>11115</v>
      </c>
      <c r="H13" s="19">
        <f>D13-D13*0.1</f>
        <v>10530</v>
      </c>
      <c r="I13" s="19">
        <f>D13-D13*0.2</f>
        <v>9360</v>
      </c>
      <c r="J13" s="23"/>
    </row>
    <row r="14" spans="2:10" ht="19.95" customHeight="1" x14ac:dyDescent="0.3">
      <c r="B14" s="150"/>
      <c r="C14" s="14" t="s">
        <v>131</v>
      </c>
      <c r="D14" s="30">
        <v>13500</v>
      </c>
      <c r="E14" s="5" t="s">
        <v>23</v>
      </c>
      <c r="F14" s="90"/>
      <c r="G14" s="19">
        <f>D14-D14*0.05</f>
        <v>12825</v>
      </c>
      <c r="H14" s="19">
        <f>D14-D14*0.1</f>
        <v>12150</v>
      </c>
      <c r="I14" s="19">
        <f>D14-D14*0.2</f>
        <v>10800</v>
      </c>
      <c r="J14" s="23"/>
    </row>
    <row r="16" spans="2:10" ht="15.6" x14ac:dyDescent="0.3">
      <c r="B16" s="4" t="s">
        <v>16</v>
      </c>
    </row>
  </sheetData>
  <mergeCells count="7">
    <mergeCell ref="B11:B12"/>
    <mergeCell ref="B13:B14"/>
    <mergeCell ref="F9:F14"/>
    <mergeCell ref="B1:F1"/>
    <mergeCell ref="D2:E2"/>
    <mergeCell ref="B4:B5"/>
    <mergeCell ref="B9:B10"/>
  </mergeCells>
  <pageMargins left="0.37" right="0.70866141732283472" top="0.26" bottom="0.17" header="0.31496062992125984" footer="0.17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>
      <selection activeCell="D9" sqref="D9"/>
    </sheetView>
  </sheetViews>
  <sheetFormatPr defaultRowHeight="14.4" x14ac:dyDescent="0.3"/>
  <cols>
    <col min="1" max="1" width="22.88671875" customWidth="1"/>
    <col min="2" max="2" width="12.44140625" customWidth="1"/>
    <col min="3" max="3" width="11.5546875" customWidth="1"/>
    <col min="4" max="4" width="14.109375" style="34" customWidth="1"/>
    <col min="5" max="5" width="7.88671875" customWidth="1"/>
    <col min="6" max="6" width="9.109375" customWidth="1"/>
    <col min="7" max="7" width="9.88671875" customWidth="1"/>
  </cols>
  <sheetData>
    <row r="1" spans="1:8" ht="18.600000000000001" customHeight="1" x14ac:dyDescent="0.3">
      <c r="A1" s="155" t="s">
        <v>0</v>
      </c>
      <c r="B1" s="155"/>
      <c r="C1" s="156"/>
      <c r="D1" s="156"/>
    </row>
    <row r="2" spans="1:8" ht="18.600000000000001" customHeight="1" x14ac:dyDescent="0.3">
      <c r="A2" s="46"/>
      <c r="B2" s="46"/>
      <c r="C2" s="47"/>
      <c r="D2" s="39"/>
    </row>
    <row r="3" spans="1:8" s="3" customFormat="1" ht="50.1" customHeight="1" x14ac:dyDescent="0.35">
      <c r="A3" s="1" t="s">
        <v>137</v>
      </c>
      <c r="B3" s="28" t="s">
        <v>138</v>
      </c>
      <c r="C3" s="2" t="s">
        <v>2</v>
      </c>
      <c r="D3" s="40" t="s">
        <v>139</v>
      </c>
      <c r="E3" s="16">
        <v>-0.05</v>
      </c>
      <c r="F3" s="16">
        <v>-0.1</v>
      </c>
      <c r="G3" s="16">
        <v>-0.2</v>
      </c>
    </row>
    <row r="4" spans="1:8" ht="80.099999999999994" customHeight="1" x14ac:dyDescent="0.35">
      <c r="A4" s="151" t="s">
        <v>140</v>
      </c>
      <c r="B4" s="15" t="s">
        <v>141</v>
      </c>
      <c r="C4" s="158" t="s">
        <v>142</v>
      </c>
      <c r="D4" s="30">
        <v>10625</v>
      </c>
      <c r="E4" s="19">
        <f>D4-D4*0.05</f>
        <v>10093.75</v>
      </c>
      <c r="F4" s="19">
        <f>D4-D4*0.1</f>
        <v>9562.5</v>
      </c>
      <c r="G4" s="19">
        <f>D4-D4*0.2</f>
        <v>8500</v>
      </c>
      <c r="H4" s="23"/>
    </row>
    <row r="5" spans="1:8" ht="80.099999999999994" customHeight="1" x14ac:dyDescent="0.35">
      <c r="A5" s="152"/>
      <c r="B5" s="15" t="s">
        <v>143</v>
      </c>
      <c r="C5" s="159"/>
      <c r="D5" s="30">
        <v>13000</v>
      </c>
      <c r="E5" s="19">
        <f>D5-D5*0.05</f>
        <v>12350</v>
      </c>
      <c r="F5" s="19">
        <f>D5-D5*0.1</f>
        <v>11700</v>
      </c>
      <c r="G5" s="19">
        <f>D5-D5*0.2</f>
        <v>10400</v>
      </c>
      <c r="H5" s="23"/>
    </row>
    <row r="6" spans="1:8" ht="50.1" customHeight="1" x14ac:dyDescent="0.3">
      <c r="A6" s="1" t="s">
        <v>144</v>
      </c>
      <c r="B6" s="157" t="s">
        <v>141</v>
      </c>
      <c r="C6" s="160"/>
      <c r="D6" s="136">
        <v>9750</v>
      </c>
      <c r="E6" s="117">
        <f>D6-D6*0.05</f>
        <v>9262.5</v>
      </c>
      <c r="F6" s="117">
        <f>D6-D6*0.1</f>
        <v>8775</v>
      </c>
      <c r="G6" s="117">
        <f>D6-D6*0.2</f>
        <v>7800</v>
      </c>
    </row>
    <row r="7" spans="1:8" ht="80.099999999999994" customHeight="1" x14ac:dyDescent="0.3">
      <c r="A7" s="151" t="s">
        <v>140</v>
      </c>
      <c r="B7" s="154"/>
      <c r="C7" s="160"/>
      <c r="D7" s="137"/>
      <c r="E7" s="154"/>
      <c r="F7" s="154"/>
      <c r="G7" s="154"/>
    </row>
    <row r="8" spans="1:8" ht="80.099999999999994" customHeight="1" x14ac:dyDescent="0.35">
      <c r="A8" s="152"/>
      <c r="B8" s="15" t="s">
        <v>143</v>
      </c>
      <c r="C8" s="161"/>
      <c r="D8" s="30">
        <v>12500</v>
      </c>
      <c r="E8" s="19">
        <f>D8-D8*0.05</f>
        <v>11875</v>
      </c>
      <c r="F8" s="19">
        <f>D8-D8*0.1</f>
        <v>11250</v>
      </c>
      <c r="G8" s="19">
        <f>D8-D8*0.2</f>
        <v>10000</v>
      </c>
    </row>
    <row r="25" spans="1:2" ht="15.6" x14ac:dyDescent="0.3">
      <c r="A25" s="4" t="s">
        <v>16</v>
      </c>
      <c r="B25" s="4"/>
    </row>
  </sheetData>
  <mergeCells count="9">
    <mergeCell ref="E6:E7"/>
    <mergeCell ref="F6:F7"/>
    <mergeCell ref="G6:G7"/>
    <mergeCell ref="A4:A5"/>
    <mergeCell ref="A1:D1"/>
    <mergeCell ref="A7:A8"/>
    <mergeCell ref="B6:B7"/>
    <mergeCell ref="C4:C8"/>
    <mergeCell ref="D6:D7"/>
  </mergeCells>
  <pageMargins left="0.35433070866141736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opLeftCell="A4" zoomScale="102" zoomScaleNormal="102" workbookViewId="0">
      <selection activeCell="C5" sqref="C5"/>
    </sheetView>
  </sheetViews>
  <sheetFormatPr defaultRowHeight="14.4" x14ac:dyDescent="0.3"/>
  <cols>
    <col min="1" max="1" width="10.6640625" customWidth="1"/>
    <col min="2" max="2" width="30.6640625" customWidth="1"/>
    <col min="3" max="3" width="10.6640625" style="34" customWidth="1"/>
    <col min="4" max="4" width="10.5546875" customWidth="1"/>
    <col min="5" max="5" width="11.88671875" customWidth="1"/>
  </cols>
  <sheetData>
    <row r="1" spans="1:8" ht="18.600000000000001" customHeight="1" x14ac:dyDescent="0.3">
      <c r="B1" s="78" t="s">
        <v>0</v>
      </c>
      <c r="C1" s="79"/>
      <c r="D1" s="156"/>
      <c r="E1" s="156"/>
    </row>
    <row r="2" spans="1:8" s="3" customFormat="1" ht="19.95" customHeight="1" x14ac:dyDescent="0.35">
      <c r="B2" s="9" t="s">
        <v>145</v>
      </c>
      <c r="C2" s="80" t="s">
        <v>3</v>
      </c>
      <c r="D2" s="81"/>
      <c r="E2" s="16">
        <v>-0.05</v>
      </c>
      <c r="F2" s="16">
        <v>-0.1</v>
      </c>
      <c r="G2" s="16">
        <v>-0.2</v>
      </c>
    </row>
    <row r="3" spans="1:8" s="3" customFormat="1" ht="210" customHeight="1" x14ac:dyDescent="0.3">
      <c r="B3" s="12" t="s">
        <v>146</v>
      </c>
      <c r="C3" s="164">
        <v>12500</v>
      </c>
      <c r="D3" s="166" t="s">
        <v>6</v>
      </c>
      <c r="E3" s="162">
        <f>C3-C3*0.05</f>
        <v>11875</v>
      </c>
      <c r="F3" s="162">
        <f>C3-C3*0.1</f>
        <v>11250</v>
      </c>
      <c r="G3" s="162">
        <f>C3-C3*0.2</f>
        <v>10000</v>
      </c>
      <c r="H3" s="23"/>
    </row>
    <row r="4" spans="1:8" s="3" customFormat="1" ht="120" customHeight="1" x14ac:dyDescent="0.3">
      <c r="B4" s="12" t="s">
        <v>147</v>
      </c>
      <c r="C4" s="165"/>
      <c r="D4" s="167"/>
      <c r="E4" s="163"/>
      <c r="F4" s="163"/>
      <c r="G4" s="163"/>
      <c r="H4" s="23"/>
    </row>
    <row r="5" spans="1:8" ht="210" customHeight="1" x14ac:dyDescent="0.3">
      <c r="B5" s="12" t="s">
        <v>148</v>
      </c>
      <c r="C5" s="30">
        <v>28908.079200000004</v>
      </c>
      <c r="D5" s="5" t="s">
        <v>6</v>
      </c>
      <c r="E5" s="19">
        <f>C5-C5*0.05</f>
        <v>27462.675240000004</v>
      </c>
      <c r="F5" s="19">
        <f>C5-C5*0.1</f>
        <v>26017.271280000004</v>
      </c>
      <c r="G5" s="19">
        <f>C5-C5*0.2</f>
        <v>23126.463360000002</v>
      </c>
      <c r="H5" s="23"/>
    </row>
    <row r="6" spans="1:8" ht="15.6" x14ac:dyDescent="0.3">
      <c r="B6" s="4"/>
    </row>
    <row r="7" spans="1:8" ht="15.6" x14ac:dyDescent="0.3">
      <c r="B7" s="4"/>
    </row>
    <row r="8" spans="1:8" ht="15.6" x14ac:dyDescent="0.3">
      <c r="A8" s="4"/>
      <c r="B8" s="4"/>
    </row>
    <row r="9" spans="1:8" ht="15.6" x14ac:dyDescent="0.3">
      <c r="B9" s="4"/>
    </row>
    <row r="10" spans="1:8" ht="15.6" x14ac:dyDescent="0.3">
      <c r="B10" s="4"/>
    </row>
    <row r="11" spans="1:8" ht="15.6" x14ac:dyDescent="0.3">
      <c r="B11" s="4"/>
    </row>
    <row r="18" spans="1:1" ht="15.6" x14ac:dyDescent="0.3">
      <c r="A18" s="4" t="s">
        <v>16</v>
      </c>
    </row>
  </sheetData>
  <mergeCells count="7">
    <mergeCell ref="F3:F4"/>
    <mergeCell ref="G3:G4"/>
    <mergeCell ref="C3:C4"/>
    <mergeCell ref="B1:E1"/>
    <mergeCell ref="D3:D4"/>
    <mergeCell ref="E3:E4"/>
    <mergeCell ref="C2:D2"/>
  </mergeCells>
  <pageMargins left="0.64" right="0.17" top="0.18" bottom="0.27" header="0.17" footer="0.17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I6" sqref="I6"/>
    </sheetView>
  </sheetViews>
  <sheetFormatPr defaultRowHeight="14.4" x14ac:dyDescent="0.3"/>
  <cols>
    <col min="1" max="1" width="23.6640625" customWidth="1"/>
    <col min="2" max="2" width="14.6640625" customWidth="1"/>
    <col min="3" max="3" width="9.33203125" style="34" customWidth="1"/>
    <col min="4" max="7" width="9.6640625" customWidth="1"/>
  </cols>
  <sheetData>
    <row r="1" spans="1:8" ht="18.600000000000001" customHeight="1" x14ac:dyDescent="0.3">
      <c r="A1" s="78" t="s">
        <v>149</v>
      </c>
      <c r="B1" s="79"/>
      <c r="C1" s="79"/>
      <c r="D1" s="79"/>
    </row>
    <row r="2" spans="1:8" s="3" customFormat="1" ht="19.95" customHeight="1" x14ac:dyDescent="0.35">
      <c r="A2" s="9" t="s">
        <v>150</v>
      </c>
      <c r="B2" s="2" t="s">
        <v>2</v>
      </c>
      <c r="C2" s="80" t="s">
        <v>3</v>
      </c>
      <c r="D2" s="81"/>
      <c r="E2" s="16">
        <v>-0.05</v>
      </c>
      <c r="F2" s="16">
        <v>-0.1</v>
      </c>
      <c r="G2" s="16">
        <v>-0.2</v>
      </c>
    </row>
    <row r="3" spans="1:8" ht="34.950000000000003" customHeight="1" x14ac:dyDescent="0.3">
      <c r="A3" s="103"/>
      <c r="B3" s="5" t="s">
        <v>22</v>
      </c>
      <c r="C3" s="30">
        <v>7536.9987000000001</v>
      </c>
      <c r="D3" s="5" t="s">
        <v>23</v>
      </c>
      <c r="E3" s="19">
        <f t="shared" ref="E3:E10" si="0">C3-C3*0.05</f>
        <v>7160.1487649999999</v>
      </c>
      <c r="F3" s="19">
        <f t="shared" ref="F3:F10" si="1">C3-C3*0.1</f>
        <v>6783.2988299999997</v>
      </c>
      <c r="G3" s="19">
        <f t="shared" ref="G3:G13" si="2">C3-C3*0.2</f>
        <v>6029.5989600000003</v>
      </c>
      <c r="H3" s="23"/>
    </row>
    <row r="4" spans="1:8" ht="34.950000000000003" customHeight="1" x14ac:dyDescent="0.3">
      <c r="A4" s="104"/>
      <c r="B4" s="5" t="s">
        <v>25</v>
      </c>
      <c r="C4" s="30">
        <v>6694.38</v>
      </c>
      <c r="D4" s="5" t="s">
        <v>23</v>
      </c>
      <c r="E4" s="19">
        <f t="shared" si="0"/>
        <v>6359.6610000000001</v>
      </c>
      <c r="F4" s="19">
        <f t="shared" si="1"/>
        <v>6024.942</v>
      </c>
      <c r="G4" s="19">
        <f t="shared" si="2"/>
        <v>5355.5039999999999</v>
      </c>
      <c r="H4" s="23"/>
    </row>
    <row r="5" spans="1:8" ht="34.950000000000003" customHeight="1" x14ac:dyDescent="0.3">
      <c r="A5" s="104"/>
      <c r="B5" s="5" t="s">
        <v>26</v>
      </c>
      <c r="C5" s="30">
        <v>5645.1087000000016</v>
      </c>
      <c r="D5" s="5" t="s">
        <v>23</v>
      </c>
      <c r="E5" s="19">
        <f t="shared" si="0"/>
        <v>5362.8532650000016</v>
      </c>
      <c r="F5" s="19">
        <f t="shared" si="1"/>
        <v>5080.5978300000015</v>
      </c>
      <c r="G5" s="19">
        <f t="shared" si="2"/>
        <v>4516.0869600000015</v>
      </c>
      <c r="H5" s="23"/>
    </row>
    <row r="6" spans="1:8" ht="34.950000000000003" customHeight="1" x14ac:dyDescent="0.3">
      <c r="A6" s="105"/>
      <c r="B6" s="5" t="s">
        <v>27</v>
      </c>
      <c r="C6" s="30">
        <v>5010.5979000000007</v>
      </c>
      <c r="D6" s="5" t="s">
        <v>23</v>
      </c>
      <c r="E6" s="19">
        <f t="shared" si="0"/>
        <v>4760.068005000001</v>
      </c>
      <c r="F6" s="19">
        <f t="shared" si="1"/>
        <v>4509.5381100000004</v>
      </c>
      <c r="G6" s="19">
        <f t="shared" si="2"/>
        <v>4008.4783200000006</v>
      </c>
      <c r="H6" s="23"/>
    </row>
    <row r="7" spans="1:8" ht="150" customHeight="1" x14ac:dyDescent="0.3">
      <c r="A7" s="55"/>
      <c r="B7" s="5" t="s">
        <v>32</v>
      </c>
      <c r="C7" s="30">
        <v>7544.2751999999991</v>
      </c>
      <c r="D7" s="5" t="s">
        <v>23</v>
      </c>
      <c r="E7" s="19">
        <f t="shared" si="0"/>
        <v>7167.0614399999995</v>
      </c>
      <c r="F7" s="19">
        <f t="shared" si="1"/>
        <v>6789.8476799999989</v>
      </c>
      <c r="G7" s="19">
        <f t="shared" si="2"/>
        <v>6035.4201599999997</v>
      </c>
      <c r="H7" s="23"/>
    </row>
    <row r="8" spans="1:8" ht="34.950000000000003" customHeight="1" x14ac:dyDescent="0.3">
      <c r="A8" s="131"/>
      <c r="B8" s="5" t="s">
        <v>33</v>
      </c>
      <c r="C8" s="30">
        <v>5639.2874999999995</v>
      </c>
      <c r="D8" s="5" t="s">
        <v>23</v>
      </c>
      <c r="E8" s="19">
        <f t="shared" si="0"/>
        <v>5357.3231249999999</v>
      </c>
      <c r="F8" s="19">
        <f t="shared" si="1"/>
        <v>5075.3587499999994</v>
      </c>
      <c r="G8" s="19">
        <f t="shared" si="2"/>
        <v>4511.4299999999994</v>
      </c>
      <c r="H8" s="23"/>
    </row>
    <row r="9" spans="1:8" ht="34.950000000000003" customHeight="1" x14ac:dyDescent="0.3">
      <c r="A9" s="168"/>
      <c r="B9" s="5" t="s">
        <v>34</v>
      </c>
      <c r="C9" s="30">
        <v>5007.6873000000005</v>
      </c>
      <c r="D9" s="5" t="s">
        <v>23</v>
      </c>
      <c r="E9" s="19">
        <f t="shared" si="0"/>
        <v>4757.3029350000006</v>
      </c>
      <c r="F9" s="19">
        <f t="shared" si="1"/>
        <v>4506.9185700000007</v>
      </c>
      <c r="G9" s="19">
        <f t="shared" si="2"/>
        <v>4006.1498400000005</v>
      </c>
      <c r="H9" s="23"/>
    </row>
    <row r="10" spans="1:8" ht="34.950000000000003" customHeight="1" x14ac:dyDescent="0.3">
      <c r="A10" s="168"/>
      <c r="B10" s="5" t="s">
        <v>35</v>
      </c>
      <c r="C10" s="30">
        <v>4380.4530000000004</v>
      </c>
      <c r="D10" s="5" t="s">
        <v>23</v>
      </c>
      <c r="E10" s="19">
        <f t="shared" si="0"/>
        <v>4161.4303500000005</v>
      </c>
      <c r="F10" s="19">
        <f t="shared" si="1"/>
        <v>3942.4077000000002</v>
      </c>
      <c r="G10" s="19">
        <f t="shared" si="2"/>
        <v>3504.3624000000004</v>
      </c>
      <c r="H10" s="23"/>
    </row>
    <row r="11" spans="1:8" ht="34.950000000000003" customHeight="1" x14ac:dyDescent="0.3">
      <c r="A11" s="168"/>
      <c r="B11" s="5" t="s">
        <v>36</v>
      </c>
      <c r="C11" s="30">
        <v>3751.7634000000007</v>
      </c>
      <c r="D11" s="5" t="s">
        <v>23</v>
      </c>
      <c r="E11" s="19">
        <f>C11-C11*0.05</f>
        <v>3564.1752300000007</v>
      </c>
      <c r="F11" s="19">
        <f>C11-C11*0.1</f>
        <v>3376.5870600000007</v>
      </c>
      <c r="G11" s="19">
        <f t="shared" si="2"/>
        <v>3001.4107200000008</v>
      </c>
      <c r="H11" s="23"/>
    </row>
    <row r="12" spans="1:8" ht="34.950000000000003" customHeight="1" x14ac:dyDescent="0.3">
      <c r="A12" s="168"/>
      <c r="B12" s="5" t="s">
        <v>37</v>
      </c>
      <c r="C12" s="30">
        <v>2807.2737000000002</v>
      </c>
      <c r="D12" s="5" t="s">
        <v>23</v>
      </c>
      <c r="E12" s="19">
        <f>C12-C12*0.05</f>
        <v>2666.9100150000004</v>
      </c>
      <c r="F12" s="19">
        <f>C12-C12*0.1</f>
        <v>2526.5463300000001</v>
      </c>
      <c r="G12" s="19">
        <f t="shared" si="2"/>
        <v>2245.8189600000001</v>
      </c>
      <c r="H12" s="23"/>
    </row>
    <row r="13" spans="1:8" ht="34.950000000000003" customHeight="1" x14ac:dyDescent="0.3">
      <c r="A13" s="120"/>
      <c r="B13" s="5" t="s">
        <v>151</v>
      </c>
      <c r="C13" s="30">
        <v>2492.9289000000003</v>
      </c>
      <c r="D13" s="5" t="s">
        <v>23</v>
      </c>
      <c r="E13" s="19">
        <f>C13-C13*0.05</f>
        <v>2368.2824550000005</v>
      </c>
      <c r="F13" s="19">
        <f>C13-C13*0.1</f>
        <v>2243.6360100000002</v>
      </c>
      <c r="G13" s="19">
        <f t="shared" si="2"/>
        <v>1994.3431200000002</v>
      </c>
      <c r="H13" s="23"/>
    </row>
    <row r="14" spans="1:8" ht="15.6" x14ac:dyDescent="0.3">
      <c r="A14" s="4"/>
    </row>
    <row r="15" spans="1:8" ht="15.6" x14ac:dyDescent="0.3">
      <c r="A15" s="4"/>
    </row>
    <row r="16" spans="1:8" ht="15.6" x14ac:dyDescent="0.3">
      <c r="A16" s="4" t="s">
        <v>16</v>
      </c>
    </row>
    <row r="17" spans="1:1" ht="15.6" x14ac:dyDescent="0.3">
      <c r="A17" s="4"/>
    </row>
    <row r="18" spans="1:1" ht="15.6" x14ac:dyDescent="0.3">
      <c r="A18" s="4"/>
    </row>
    <row r="19" spans="1:1" ht="15.6" x14ac:dyDescent="0.3">
      <c r="A19" s="4"/>
    </row>
  </sheetData>
  <mergeCells count="4">
    <mergeCell ref="A3:A6"/>
    <mergeCell ref="A8:A13"/>
    <mergeCell ref="A1:D1"/>
    <mergeCell ref="C2:D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3"/>
  <sheetViews>
    <sheetView topLeftCell="A15" workbookViewId="0">
      <selection activeCell="F7" sqref="F7"/>
    </sheetView>
  </sheetViews>
  <sheetFormatPr defaultRowHeight="14.4" x14ac:dyDescent="0.3"/>
  <cols>
    <col min="1" max="1" width="3.6640625" customWidth="1"/>
    <col min="2" max="2" width="29.6640625" customWidth="1"/>
    <col min="3" max="3" width="14.6640625" customWidth="1"/>
    <col min="4" max="4" width="9.6640625" style="32" customWidth="1"/>
    <col min="5" max="5" width="9.33203125" style="8" customWidth="1"/>
    <col min="6" max="6" width="20.6640625" customWidth="1"/>
  </cols>
  <sheetData>
    <row r="1" spans="2:10" ht="19.95" customHeight="1" x14ac:dyDescent="0.3">
      <c r="B1" s="78" t="s">
        <v>0</v>
      </c>
      <c r="C1" s="79"/>
      <c r="D1" s="79"/>
      <c r="E1" s="79"/>
      <c r="F1" s="79"/>
    </row>
    <row r="2" spans="2:10" s="3" customFormat="1" ht="19.95" customHeight="1" x14ac:dyDescent="0.35">
      <c r="B2" s="9" t="s">
        <v>45</v>
      </c>
      <c r="C2" s="2" t="s">
        <v>2</v>
      </c>
      <c r="D2" s="80" t="s">
        <v>3</v>
      </c>
      <c r="E2" s="81"/>
      <c r="F2" s="1" t="s">
        <v>4</v>
      </c>
      <c r="G2" s="16">
        <v>-0.05</v>
      </c>
      <c r="H2" s="16">
        <v>-0.1</v>
      </c>
      <c r="I2" s="16">
        <v>-0.2</v>
      </c>
    </row>
    <row r="3" spans="2:10" ht="150" customHeight="1" x14ac:dyDescent="0.3">
      <c r="B3" s="7" t="s">
        <v>17</v>
      </c>
      <c r="C3" s="14" t="s">
        <v>18</v>
      </c>
      <c r="D3" s="31">
        <v>12750</v>
      </c>
      <c r="E3" s="13" t="s">
        <v>6</v>
      </c>
      <c r="F3" s="14" t="s">
        <v>46</v>
      </c>
      <c r="G3" s="19">
        <f>D3-D3*0.05</f>
        <v>12112.5</v>
      </c>
      <c r="H3" s="19">
        <f>D3-D3*0.1</f>
        <v>11475</v>
      </c>
      <c r="I3" s="19">
        <f>D3-D3*0.2</f>
        <v>10200</v>
      </c>
      <c r="J3" s="23"/>
    </row>
    <row r="4" spans="2:10" ht="150" customHeight="1" x14ac:dyDescent="0.3">
      <c r="B4" s="7" t="s">
        <v>28</v>
      </c>
      <c r="C4" s="14" t="s">
        <v>18</v>
      </c>
      <c r="D4" s="31">
        <v>18300</v>
      </c>
      <c r="E4" s="13" t="s">
        <v>6</v>
      </c>
      <c r="F4" s="14" t="s">
        <v>31</v>
      </c>
      <c r="G4" s="19">
        <f t="shared" ref="G4:G31" si="0">D4-D4*0.05</f>
        <v>17385</v>
      </c>
      <c r="H4" s="19">
        <f>D4-D4*0.1</f>
        <v>16470</v>
      </c>
      <c r="I4" s="19">
        <f>D4-D4*0.2</f>
        <v>14640</v>
      </c>
      <c r="J4" s="23"/>
    </row>
    <row r="5" spans="2:10" ht="75" customHeight="1" x14ac:dyDescent="0.3">
      <c r="B5" s="95" t="s">
        <v>47</v>
      </c>
      <c r="C5" s="5" t="s">
        <v>39</v>
      </c>
      <c r="D5" s="30">
        <v>10300</v>
      </c>
      <c r="E5" s="5" t="s">
        <v>23</v>
      </c>
      <c r="F5" s="88" t="s">
        <v>24</v>
      </c>
      <c r="G5" s="19">
        <f t="shared" si="0"/>
        <v>9785</v>
      </c>
      <c r="H5" s="19">
        <f>D5-D5*0.1</f>
        <v>9270</v>
      </c>
      <c r="I5" s="19">
        <f>D5-D5*0.2</f>
        <v>8240</v>
      </c>
      <c r="J5" s="23"/>
    </row>
    <row r="6" spans="2:10" ht="75" customHeight="1" x14ac:dyDescent="0.3">
      <c r="B6" s="96"/>
      <c r="C6" s="5" t="s">
        <v>41</v>
      </c>
      <c r="D6" s="30">
        <v>12000</v>
      </c>
      <c r="E6" s="5" t="s">
        <v>23</v>
      </c>
      <c r="F6" s="90"/>
      <c r="G6" s="19">
        <f t="shared" si="0"/>
        <v>11400</v>
      </c>
      <c r="H6" s="19">
        <f>D6-D6*0.1</f>
        <v>10800</v>
      </c>
      <c r="I6" s="19">
        <f>D6-D6*0.2</f>
        <v>9600</v>
      </c>
      <c r="J6" s="23"/>
    </row>
    <row r="7" spans="2:10" ht="150" customHeight="1" x14ac:dyDescent="0.3">
      <c r="B7" s="7" t="s">
        <v>48</v>
      </c>
      <c r="C7" s="14"/>
      <c r="D7" s="31" t="s">
        <v>49</v>
      </c>
      <c r="E7" s="13"/>
      <c r="F7" s="14" t="s">
        <v>24</v>
      </c>
      <c r="G7" s="19"/>
      <c r="H7" s="19"/>
      <c r="I7" s="19"/>
      <c r="J7" s="23"/>
    </row>
    <row r="8" spans="2:10" ht="19.95" customHeight="1" x14ac:dyDescent="0.45">
      <c r="B8" s="82" t="s">
        <v>50</v>
      </c>
      <c r="C8" s="83"/>
      <c r="D8" s="83"/>
      <c r="E8" s="83"/>
      <c r="F8" s="84"/>
      <c r="G8" s="19"/>
      <c r="H8" s="19"/>
      <c r="I8" s="19"/>
      <c r="J8" s="23"/>
    </row>
    <row r="9" spans="2:10" ht="19.95" customHeight="1" x14ac:dyDescent="0.3">
      <c r="B9" s="85" t="s">
        <v>51</v>
      </c>
      <c r="C9" s="5" t="s">
        <v>33</v>
      </c>
      <c r="D9" s="31">
        <f>(((6287*1.05)*1.05)*1.1)*1.2</f>
        <v>9149.4711000000007</v>
      </c>
      <c r="E9" s="13" t="s">
        <v>23</v>
      </c>
      <c r="F9" s="88" t="s">
        <v>24</v>
      </c>
      <c r="G9" s="19">
        <f t="shared" si="0"/>
        <v>8691.9975450000002</v>
      </c>
      <c r="H9" s="19">
        <f t="shared" ref="H9:H31" si="1">D9-D9*0.1</f>
        <v>8234.5239900000015</v>
      </c>
      <c r="I9" s="19">
        <f t="shared" ref="I9:I24" si="2">D9-D9*0.2</f>
        <v>7319.5768800000005</v>
      </c>
      <c r="J9" s="23"/>
    </row>
    <row r="10" spans="2:10" ht="19.95" customHeight="1" x14ac:dyDescent="0.3">
      <c r="B10" s="86"/>
      <c r="C10" s="5" t="s">
        <v>34</v>
      </c>
      <c r="D10" s="31">
        <f>(((5755*1.05)*1.05)*1.1)*1.2</f>
        <v>8375.2515000000003</v>
      </c>
      <c r="E10" s="13" t="s">
        <v>23</v>
      </c>
      <c r="F10" s="89"/>
      <c r="G10" s="19">
        <f t="shared" si="0"/>
        <v>7956.4889250000006</v>
      </c>
      <c r="H10" s="19">
        <f t="shared" si="1"/>
        <v>7537.7263499999999</v>
      </c>
      <c r="I10" s="19">
        <f t="shared" si="2"/>
        <v>6700.2012000000004</v>
      </c>
      <c r="J10" s="23"/>
    </row>
    <row r="11" spans="2:10" ht="19.95" customHeight="1" x14ac:dyDescent="0.3">
      <c r="B11" s="86"/>
      <c r="C11" s="5" t="s">
        <v>36</v>
      </c>
      <c r="D11" s="31">
        <f>(((4685*1.05)*1.05)*1.1)*1.2</f>
        <v>6818.0805000000009</v>
      </c>
      <c r="E11" s="13" t="s">
        <v>23</v>
      </c>
      <c r="F11" s="89"/>
      <c r="G11" s="19">
        <f t="shared" si="0"/>
        <v>6477.1764750000011</v>
      </c>
      <c r="H11" s="19">
        <f t="shared" si="1"/>
        <v>6136.2724500000004</v>
      </c>
      <c r="I11" s="19">
        <f t="shared" si="2"/>
        <v>5454.4644000000008</v>
      </c>
      <c r="J11" s="23"/>
    </row>
    <row r="12" spans="2:10" ht="19.95" customHeight="1" x14ac:dyDescent="0.3">
      <c r="B12" s="86"/>
      <c r="C12" s="5" t="s">
        <v>52</v>
      </c>
      <c r="D12" s="31">
        <f>(((4153*1.05)*1.05)*1.1)*1.2</f>
        <v>6043.8609000000015</v>
      </c>
      <c r="E12" s="13" t="s">
        <v>23</v>
      </c>
      <c r="F12" s="89"/>
      <c r="G12" s="19">
        <f t="shared" si="0"/>
        <v>5741.6678550000015</v>
      </c>
      <c r="H12" s="19">
        <f t="shared" si="1"/>
        <v>5439.4748100000015</v>
      </c>
      <c r="I12" s="19">
        <f t="shared" si="2"/>
        <v>4835.0887200000016</v>
      </c>
      <c r="J12" s="23"/>
    </row>
    <row r="13" spans="2:10" ht="19.95" customHeight="1" x14ac:dyDescent="0.3">
      <c r="B13" s="87"/>
      <c r="C13" s="5" t="s">
        <v>37</v>
      </c>
      <c r="D13" s="31">
        <f>(((3898*1.05)*1.05)*1.1)*1.2</f>
        <v>5672.7593999999999</v>
      </c>
      <c r="E13" s="13" t="s">
        <v>23</v>
      </c>
      <c r="F13" s="90"/>
      <c r="G13" s="19">
        <f t="shared" si="0"/>
        <v>5389.1214300000001</v>
      </c>
      <c r="H13" s="19">
        <f t="shared" si="1"/>
        <v>5105.4834599999995</v>
      </c>
      <c r="I13" s="19">
        <f t="shared" si="2"/>
        <v>4538.2075199999999</v>
      </c>
      <c r="J13" s="23"/>
    </row>
    <row r="14" spans="2:10" ht="19.95" customHeight="1" x14ac:dyDescent="0.3">
      <c r="B14" s="91" t="s">
        <v>53</v>
      </c>
      <c r="C14" s="5" t="s">
        <v>54</v>
      </c>
      <c r="D14" s="31">
        <f>(((7427*1.05)*1.05)*1.1)*1.2</f>
        <v>10808.513100000002</v>
      </c>
      <c r="E14" s="13" t="s">
        <v>23</v>
      </c>
      <c r="F14" s="88" t="s">
        <v>24</v>
      </c>
      <c r="G14" s="19">
        <f t="shared" si="0"/>
        <v>10268.087445000001</v>
      </c>
      <c r="H14" s="19">
        <f t="shared" si="1"/>
        <v>9727.6617900000019</v>
      </c>
      <c r="I14" s="19">
        <f t="shared" si="2"/>
        <v>8646.8104800000019</v>
      </c>
      <c r="J14" s="23"/>
    </row>
    <row r="15" spans="2:10" ht="19.95" customHeight="1" x14ac:dyDescent="0.3">
      <c r="B15" s="92"/>
      <c r="C15" s="5" t="s">
        <v>55</v>
      </c>
      <c r="D15" s="31">
        <f>(((6770*1.05)*1.05)*1.1)*1.2</f>
        <v>9852.3810000000012</v>
      </c>
      <c r="E15" s="13" t="s">
        <v>23</v>
      </c>
      <c r="F15" s="89"/>
      <c r="G15" s="19">
        <f t="shared" si="0"/>
        <v>9359.7619500000019</v>
      </c>
      <c r="H15" s="19">
        <f t="shared" si="1"/>
        <v>8867.1429000000007</v>
      </c>
      <c r="I15" s="19">
        <f t="shared" si="2"/>
        <v>7881.9048000000012</v>
      </c>
      <c r="J15" s="23"/>
    </row>
    <row r="16" spans="2:10" ht="19.95" customHeight="1" x14ac:dyDescent="0.3">
      <c r="B16" s="92"/>
      <c r="C16" s="5" t="s">
        <v>56</v>
      </c>
      <c r="D16" s="31">
        <f>(((5468*1.05)*1.05)*1.1)*1.2</f>
        <v>7957.5804000000016</v>
      </c>
      <c r="E16" s="13" t="s">
        <v>23</v>
      </c>
      <c r="F16" s="89"/>
      <c r="G16" s="19">
        <f t="shared" si="0"/>
        <v>7559.7013800000013</v>
      </c>
      <c r="H16" s="19">
        <f t="shared" si="1"/>
        <v>7161.8223600000019</v>
      </c>
      <c r="I16" s="19">
        <f t="shared" si="2"/>
        <v>6366.0643200000013</v>
      </c>
      <c r="J16" s="23"/>
    </row>
    <row r="17" spans="2:10" ht="19.95" customHeight="1" x14ac:dyDescent="0.3">
      <c r="B17" s="92"/>
      <c r="C17" s="5" t="s">
        <v>57</v>
      </c>
      <c r="D17" s="31">
        <f>(((4811*1.05)*1.05)*1.1)*1.2</f>
        <v>7001.4483000000009</v>
      </c>
      <c r="E17" s="13" t="s">
        <v>23</v>
      </c>
      <c r="F17" s="89"/>
      <c r="G17" s="19">
        <f t="shared" si="0"/>
        <v>6651.3758850000013</v>
      </c>
      <c r="H17" s="19">
        <f t="shared" si="1"/>
        <v>6301.3034700000007</v>
      </c>
      <c r="I17" s="19">
        <f t="shared" si="2"/>
        <v>5601.1586400000006</v>
      </c>
      <c r="J17" s="23"/>
    </row>
    <row r="18" spans="2:10" ht="19.95" customHeight="1" x14ac:dyDescent="0.3">
      <c r="B18" s="92"/>
      <c r="C18" s="5" t="s">
        <v>58</v>
      </c>
      <c r="D18" s="31">
        <f>(((4486*1.05)*1.05)*1.1)*1.2</f>
        <v>6528.4758000000011</v>
      </c>
      <c r="E18" s="13" t="s">
        <v>23</v>
      </c>
      <c r="F18" s="89"/>
      <c r="G18" s="19">
        <f t="shared" si="0"/>
        <v>6202.0520100000012</v>
      </c>
      <c r="H18" s="19">
        <f t="shared" si="1"/>
        <v>5875.6282200000005</v>
      </c>
      <c r="I18" s="19">
        <f t="shared" si="2"/>
        <v>5222.7806400000009</v>
      </c>
      <c r="J18" s="23"/>
    </row>
    <row r="19" spans="2:10" ht="25.2" customHeight="1" x14ac:dyDescent="0.3">
      <c r="B19" s="93" t="s">
        <v>59</v>
      </c>
      <c r="C19" s="5" t="s">
        <v>60</v>
      </c>
      <c r="D19" s="31">
        <f>(((6339*1.05)*1.05)*1.1)*1.2</f>
        <v>9225.146700000003</v>
      </c>
      <c r="E19" s="13" t="s">
        <v>23</v>
      </c>
      <c r="F19" s="89"/>
      <c r="G19" s="19">
        <f t="shared" si="0"/>
        <v>8763.8893650000027</v>
      </c>
      <c r="H19" s="19">
        <f t="shared" si="1"/>
        <v>8302.6320300000025</v>
      </c>
      <c r="I19" s="19">
        <f t="shared" si="2"/>
        <v>7380.117360000002</v>
      </c>
      <c r="J19" s="23"/>
    </row>
    <row r="20" spans="2:10" ht="25.2" customHeight="1" x14ac:dyDescent="0.3">
      <c r="B20" s="93"/>
      <c r="C20" s="5" t="s">
        <v>26</v>
      </c>
      <c r="D20" s="31">
        <f>(((5881*1.05)*1.05)*1.1)*1.2</f>
        <v>8558.6193000000021</v>
      </c>
      <c r="E20" s="13" t="s">
        <v>23</v>
      </c>
      <c r="F20" s="89"/>
      <c r="G20" s="19">
        <f t="shared" si="0"/>
        <v>8130.6883350000016</v>
      </c>
      <c r="H20" s="19">
        <f t="shared" si="1"/>
        <v>7702.7573700000021</v>
      </c>
      <c r="I20" s="19">
        <f t="shared" si="2"/>
        <v>6846.8954400000021</v>
      </c>
      <c r="J20" s="23"/>
    </row>
    <row r="21" spans="2:10" ht="25.2" customHeight="1" x14ac:dyDescent="0.3">
      <c r="B21" s="94"/>
      <c r="C21" s="5" t="s">
        <v>27</v>
      </c>
      <c r="D21" s="31">
        <f>(((5426*1.05)*1.05)*1.1)*1.2</f>
        <v>7896.457800000001</v>
      </c>
      <c r="E21" s="13" t="s">
        <v>23</v>
      </c>
      <c r="F21" s="89"/>
      <c r="G21" s="19">
        <f t="shared" si="0"/>
        <v>7501.6349100000007</v>
      </c>
      <c r="H21" s="19">
        <f t="shared" si="1"/>
        <v>7106.8120200000012</v>
      </c>
      <c r="I21" s="19">
        <f t="shared" si="2"/>
        <v>6317.1662400000005</v>
      </c>
      <c r="J21" s="23"/>
    </row>
    <row r="22" spans="2:10" ht="25.2" customHeight="1" x14ac:dyDescent="0.3">
      <c r="B22" s="93" t="s">
        <v>61</v>
      </c>
      <c r="C22" s="5" t="s">
        <v>62</v>
      </c>
      <c r="D22" s="31">
        <f>(((8243*1.05)*1.05)*1.1)*1.2</f>
        <v>11996.037899999999</v>
      </c>
      <c r="E22" s="13" t="s">
        <v>23</v>
      </c>
      <c r="F22" s="89"/>
      <c r="G22" s="19">
        <f t="shared" si="0"/>
        <v>11396.236004999999</v>
      </c>
      <c r="H22" s="19">
        <f t="shared" si="1"/>
        <v>10796.43411</v>
      </c>
      <c r="I22" s="19">
        <f t="shared" si="2"/>
        <v>9596.8303199999991</v>
      </c>
      <c r="J22" s="23"/>
    </row>
    <row r="23" spans="2:10" ht="25.2" customHeight="1" x14ac:dyDescent="0.3">
      <c r="B23" s="93"/>
      <c r="C23" s="5" t="s">
        <v>22</v>
      </c>
      <c r="D23" s="31">
        <f>(((7661*1.05)*1.05)*1.1)*1.2</f>
        <v>11149.053300000001</v>
      </c>
      <c r="E23" s="13" t="s">
        <v>23</v>
      </c>
      <c r="F23" s="89"/>
      <c r="G23" s="19">
        <f t="shared" si="0"/>
        <v>10591.600635000001</v>
      </c>
      <c r="H23" s="19">
        <f t="shared" si="1"/>
        <v>10034.147970000002</v>
      </c>
      <c r="I23" s="19">
        <f t="shared" si="2"/>
        <v>8919.2426400000004</v>
      </c>
      <c r="J23" s="23"/>
    </row>
    <row r="24" spans="2:10" ht="25.2" customHeight="1" x14ac:dyDescent="0.3">
      <c r="B24" s="94"/>
      <c r="C24" s="5" t="s">
        <v>25</v>
      </c>
      <c r="D24" s="31">
        <f>(((7086*1.05)*1.05)*1.1)*1.2</f>
        <v>10312.255800000001</v>
      </c>
      <c r="E24" s="13" t="s">
        <v>23</v>
      </c>
      <c r="F24" s="90"/>
      <c r="G24" s="19">
        <f t="shared" si="0"/>
        <v>9796.6430100000016</v>
      </c>
      <c r="H24" s="19">
        <f t="shared" si="1"/>
        <v>9281.0302200000006</v>
      </c>
      <c r="I24" s="19">
        <f t="shared" si="2"/>
        <v>8249.8046400000003</v>
      </c>
      <c r="J24" s="23"/>
    </row>
    <row r="25" spans="2:10" ht="19.95" customHeight="1" x14ac:dyDescent="0.4">
      <c r="B25" s="97" t="s">
        <v>63</v>
      </c>
      <c r="C25" s="98"/>
      <c r="D25" s="98"/>
      <c r="E25" s="98"/>
      <c r="F25" s="99"/>
      <c r="G25" s="19"/>
      <c r="H25" s="19"/>
      <c r="I25" s="19"/>
      <c r="J25" s="23"/>
    </row>
    <row r="26" spans="2:10" ht="40.200000000000003" customHeight="1" x14ac:dyDescent="0.3">
      <c r="B26" s="100" t="s">
        <v>64</v>
      </c>
      <c r="C26" s="5" t="s">
        <v>62</v>
      </c>
      <c r="D26" s="33">
        <f>(((9531*1.05)*1.05)*1.1)*1.2</f>
        <v>13870.464300000001</v>
      </c>
      <c r="E26" s="13" t="s">
        <v>23</v>
      </c>
      <c r="F26" s="88" t="s">
        <v>24</v>
      </c>
      <c r="G26" s="19">
        <f t="shared" si="0"/>
        <v>13176.941085000002</v>
      </c>
      <c r="H26" s="19">
        <f t="shared" si="1"/>
        <v>12483.417870000001</v>
      </c>
      <c r="I26" s="19">
        <f t="shared" ref="I26:I31" si="3">D26-D26*0.2</f>
        <v>11096.371440000001</v>
      </c>
      <c r="J26" s="23"/>
    </row>
    <row r="27" spans="2:10" ht="40.200000000000003" customHeight="1" x14ac:dyDescent="0.3">
      <c r="B27" s="93"/>
      <c r="C27" s="5" t="s">
        <v>22</v>
      </c>
      <c r="D27" s="31">
        <f>(((8908*1.05)*1.05)*1.1)*1.2</f>
        <v>12963.812399999999</v>
      </c>
      <c r="E27" s="13" t="s">
        <v>23</v>
      </c>
      <c r="F27" s="89"/>
      <c r="G27" s="19">
        <f t="shared" si="0"/>
        <v>12315.621779999999</v>
      </c>
      <c r="H27" s="19">
        <f t="shared" si="1"/>
        <v>11667.431159999998</v>
      </c>
      <c r="I27" s="19">
        <f t="shared" si="3"/>
        <v>10371.049919999999</v>
      </c>
      <c r="J27" s="23"/>
    </row>
    <row r="28" spans="2:10" ht="40.200000000000003" customHeight="1" x14ac:dyDescent="0.3">
      <c r="B28" s="94"/>
      <c r="C28" s="5" t="s">
        <v>25</v>
      </c>
      <c r="D28" s="31">
        <f>(((8317*1.05)*1.05)*1.1)*1.2</f>
        <v>12103.730100000002</v>
      </c>
      <c r="E28" s="13" t="s">
        <v>23</v>
      </c>
      <c r="F28" s="90"/>
      <c r="G28" s="19">
        <f t="shared" si="0"/>
        <v>11498.543595000003</v>
      </c>
      <c r="H28" s="19">
        <f t="shared" si="1"/>
        <v>10893.357090000001</v>
      </c>
      <c r="I28" s="19">
        <f t="shared" si="3"/>
        <v>9682.984080000002</v>
      </c>
      <c r="J28" s="23"/>
    </row>
    <row r="29" spans="2:10" ht="40.200000000000003" customHeight="1" x14ac:dyDescent="0.3">
      <c r="B29" s="100" t="s">
        <v>65</v>
      </c>
      <c r="C29" s="5" t="s">
        <v>60</v>
      </c>
      <c r="D29" s="31">
        <f>(((7358*1.05)*1.05)*1.1)*1.2</f>
        <v>10708.097400000001</v>
      </c>
      <c r="E29" s="13" t="s">
        <v>23</v>
      </c>
      <c r="F29" s="88" t="s">
        <v>24</v>
      </c>
      <c r="G29" s="19">
        <f t="shared" si="0"/>
        <v>10172.69253</v>
      </c>
      <c r="H29" s="19">
        <f t="shared" si="1"/>
        <v>9637.28766</v>
      </c>
      <c r="I29" s="19">
        <f t="shared" si="3"/>
        <v>8566.4779200000012</v>
      </c>
      <c r="J29" s="23"/>
    </row>
    <row r="30" spans="2:10" ht="40.200000000000003" customHeight="1" x14ac:dyDescent="0.3">
      <c r="B30" s="93"/>
      <c r="C30" s="5" t="s">
        <v>26</v>
      </c>
      <c r="D30" s="31">
        <f>(((6862*1.05)*1.05)*1.1)*1.2</f>
        <v>9986.2686000000012</v>
      </c>
      <c r="E30" s="13" t="s">
        <v>23</v>
      </c>
      <c r="F30" s="89"/>
      <c r="G30" s="19">
        <f t="shared" si="0"/>
        <v>9486.9551700000011</v>
      </c>
      <c r="H30" s="19">
        <f t="shared" si="1"/>
        <v>8987.6417400000009</v>
      </c>
      <c r="I30" s="19">
        <f t="shared" si="3"/>
        <v>7989.0148800000006</v>
      </c>
      <c r="J30" s="23"/>
    </row>
    <row r="31" spans="2:10" ht="40.200000000000003" customHeight="1" x14ac:dyDescent="0.3">
      <c r="B31" s="94"/>
      <c r="C31" s="5" t="s">
        <v>27</v>
      </c>
      <c r="D31" s="31">
        <f>(((4851*1.05)*1.05)*1.1)*1.2</f>
        <v>7059.6603000000005</v>
      </c>
      <c r="E31" s="13" t="s">
        <v>23</v>
      </c>
      <c r="F31" s="90"/>
      <c r="G31" s="19">
        <f t="shared" si="0"/>
        <v>6706.6772850000007</v>
      </c>
      <c r="H31" s="19">
        <f t="shared" si="1"/>
        <v>6353.69427</v>
      </c>
      <c r="I31" s="19">
        <f t="shared" si="3"/>
        <v>5647.7282400000004</v>
      </c>
      <c r="J31" s="23"/>
    </row>
    <row r="33" spans="2:2" ht="15.6" x14ac:dyDescent="0.3">
      <c r="B33" s="4" t="s">
        <v>16</v>
      </c>
    </row>
  </sheetData>
  <mergeCells count="16">
    <mergeCell ref="F5:F6"/>
    <mergeCell ref="B25:F25"/>
    <mergeCell ref="B26:B28"/>
    <mergeCell ref="F26:F28"/>
    <mergeCell ref="B29:B31"/>
    <mergeCell ref="F29:F31"/>
    <mergeCell ref="B1:F1"/>
    <mergeCell ref="B8:F8"/>
    <mergeCell ref="B9:B13"/>
    <mergeCell ref="F9:F13"/>
    <mergeCell ref="B14:B18"/>
    <mergeCell ref="F14:F24"/>
    <mergeCell ref="B19:B21"/>
    <mergeCell ref="B22:B24"/>
    <mergeCell ref="D2:E2"/>
    <mergeCell ref="B5:B6"/>
  </mergeCells>
  <pageMargins left="0.59" right="0.46" top="0.43" bottom="0.35" header="0.49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topLeftCell="A31" zoomScale="110" zoomScaleNormal="110" workbookViewId="0">
      <selection activeCell="C28" sqref="C28"/>
    </sheetView>
  </sheetViews>
  <sheetFormatPr defaultRowHeight="14.4" x14ac:dyDescent="0.3"/>
  <cols>
    <col min="1" max="1" width="26" customWidth="1"/>
    <col min="2" max="2" width="12.44140625" customWidth="1"/>
    <col min="3" max="3" width="12.33203125" style="34" customWidth="1"/>
    <col min="4" max="4" width="10.88671875" customWidth="1"/>
    <col min="5" max="5" width="14.5546875" customWidth="1"/>
    <col min="6" max="6" width="8" customWidth="1"/>
    <col min="7" max="7" width="8.33203125" customWidth="1"/>
    <col min="8" max="8" width="7.88671875" customWidth="1"/>
  </cols>
  <sheetData>
    <row r="1" spans="1:8" ht="18.600000000000001" customHeight="1" x14ac:dyDescent="0.3">
      <c r="A1" s="78" t="s">
        <v>0</v>
      </c>
      <c r="B1" s="79"/>
      <c r="C1" s="79"/>
      <c r="D1" s="79"/>
      <c r="E1" s="79"/>
    </row>
    <row r="2" spans="1:8" s="3" customFormat="1" ht="19.95" customHeight="1" x14ac:dyDescent="0.35">
      <c r="A2" s="9" t="s">
        <v>67</v>
      </c>
      <c r="B2" s="2" t="s">
        <v>2</v>
      </c>
      <c r="C2" s="80" t="s">
        <v>3</v>
      </c>
      <c r="D2" s="81"/>
      <c r="E2" s="1" t="s">
        <v>4</v>
      </c>
      <c r="F2" s="16">
        <v>-0.05</v>
      </c>
      <c r="G2" s="16">
        <v>-0.1</v>
      </c>
      <c r="H2" s="16">
        <v>-0.2</v>
      </c>
    </row>
    <row r="3" spans="1:8" ht="140.1" customHeight="1" x14ac:dyDescent="0.3">
      <c r="A3" s="25" t="s">
        <v>68</v>
      </c>
      <c r="B3" s="41" t="s">
        <v>18</v>
      </c>
      <c r="C3" s="51">
        <f>((((8998*1.05)*1.05)*1.05)*1.1)*1.2</f>
        <v>13749.528870000002</v>
      </c>
      <c r="D3" s="42" t="s">
        <v>6</v>
      </c>
      <c r="E3" s="49" t="s">
        <v>66</v>
      </c>
      <c r="F3" s="45">
        <f>C3-C3*0.05</f>
        <v>13062.052426500002</v>
      </c>
      <c r="G3" s="45">
        <f>C3-C3*0.1</f>
        <v>12374.575983000002</v>
      </c>
      <c r="H3" s="45">
        <f>C3-C3*0.2</f>
        <v>10999.623096000001</v>
      </c>
    </row>
    <row r="4" spans="1:8" ht="140.1" customHeight="1" x14ac:dyDescent="0.3">
      <c r="A4" s="29" t="s">
        <v>69</v>
      </c>
      <c r="B4" s="101" t="s">
        <v>70</v>
      </c>
      <c r="C4" s="35">
        <v>16350</v>
      </c>
      <c r="D4" s="5" t="s">
        <v>6</v>
      </c>
      <c r="E4" s="49" t="s">
        <v>66</v>
      </c>
      <c r="F4" s="19">
        <f>C4-C4*0.05</f>
        <v>15532.5</v>
      </c>
      <c r="G4" s="19">
        <f>C4-C4*0.1</f>
        <v>14715</v>
      </c>
      <c r="H4" s="19">
        <f>C4-C4*0.2</f>
        <v>13080</v>
      </c>
    </row>
    <row r="5" spans="1:8" ht="80.099999999999994" customHeight="1" x14ac:dyDescent="0.3">
      <c r="A5" s="24" t="s">
        <v>71</v>
      </c>
      <c r="B5" s="102"/>
      <c r="C5" s="51">
        <v>14850</v>
      </c>
      <c r="D5" s="42" t="s">
        <v>6</v>
      </c>
      <c r="E5" s="41" t="s">
        <v>24</v>
      </c>
      <c r="F5" s="45">
        <f>C5-C5*0.05</f>
        <v>14107.5</v>
      </c>
      <c r="G5" s="45">
        <f>C5-C5*0.1</f>
        <v>13365</v>
      </c>
      <c r="H5" s="45">
        <f>C5-C5*0.2</f>
        <v>11880</v>
      </c>
    </row>
    <row r="6" spans="1:8" ht="35.1" customHeight="1" x14ac:dyDescent="0.3">
      <c r="A6" s="121" t="s">
        <v>72</v>
      </c>
      <c r="B6" s="5" t="s">
        <v>22</v>
      </c>
      <c r="C6" s="112">
        <f>(((10300*1.05)*1.05)*1.1)*1.2</f>
        <v>14989.59</v>
      </c>
      <c r="D6" s="124" t="s">
        <v>6</v>
      </c>
      <c r="E6" s="88" t="s">
        <v>24</v>
      </c>
      <c r="F6" s="117">
        <f>C6-C6*0.05</f>
        <v>14240.110500000001</v>
      </c>
      <c r="G6" s="117">
        <f>C6-C6*0.1</f>
        <v>13490.630999999999</v>
      </c>
      <c r="H6" s="117">
        <f>C6-C6*0.2</f>
        <v>11991.672</v>
      </c>
    </row>
    <row r="7" spans="1:8" ht="35.1" customHeight="1" x14ac:dyDescent="0.3">
      <c r="A7" s="122"/>
      <c r="B7" s="5" t="s">
        <v>25</v>
      </c>
      <c r="C7" s="113"/>
      <c r="D7" s="118"/>
      <c r="E7" s="89"/>
      <c r="F7" s="118"/>
      <c r="G7" s="118"/>
      <c r="H7" s="118"/>
    </row>
    <row r="8" spans="1:8" ht="35.1" customHeight="1" x14ac:dyDescent="0.3">
      <c r="A8" s="122"/>
      <c r="B8" s="5" t="s">
        <v>26</v>
      </c>
      <c r="C8" s="113"/>
      <c r="D8" s="118"/>
      <c r="E8" s="89"/>
      <c r="F8" s="118"/>
      <c r="G8" s="118"/>
      <c r="H8" s="118"/>
    </row>
    <row r="9" spans="1:8" ht="35.1" customHeight="1" x14ac:dyDescent="0.3">
      <c r="A9" s="123"/>
      <c r="B9" s="5" t="s">
        <v>27</v>
      </c>
      <c r="C9" s="114"/>
      <c r="D9" s="119"/>
      <c r="E9" s="90"/>
      <c r="F9" s="119"/>
      <c r="G9" s="119"/>
      <c r="H9" s="119"/>
    </row>
    <row r="10" spans="1:8" ht="35.1" customHeight="1" x14ac:dyDescent="0.3">
      <c r="A10" s="111" t="s">
        <v>73</v>
      </c>
      <c r="B10" s="5" t="s">
        <v>22</v>
      </c>
      <c r="C10" s="112">
        <f>(((11200*1.05)*1.05)*1.1)*1.2</f>
        <v>16299.36</v>
      </c>
      <c r="D10" s="124" t="s">
        <v>6</v>
      </c>
      <c r="E10" s="88" t="s">
        <v>24</v>
      </c>
      <c r="F10" s="117">
        <f>C10-C10*0.05</f>
        <v>15484.392</v>
      </c>
      <c r="G10" s="117">
        <f>C10-C10*0.1</f>
        <v>14669.424000000001</v>
      </c>
      <c r="H10" s="117">
        <f>C10-C10*0.2</f>
        <v>13039.488000000001</v>
      </c>
    </row>
    <row r="11" spans="1:8" ht="35.1" customHeight="1" x14ac:dyDescent="0.3">
      <c r="A11" s="104"/>
      <c r="B11" s="5" t="s">
        <v>25</v>
      </c>
      <c r="C11" s="113"/>
      <c r="D11" s="118"/>
      <c r="E11" s="89"/>
      <c r="F11" s="118"/>
      <c r="G11" s="118"/>
      <c r="H11" s="118"/>
    </row>
    <row r="12" spans="1:8" ht="35.1" customHeight="1" x14ac:dyDescent="0.3">
      <c r="A12" s="104"/>
      <c r="B12" s="5" t="s">
        <v>26</v>
      </c>
      <c r="C12" s="113"/>
      <c r="D12" s="118"/>
      <c r="E12" s="89"/>
      <c r="F12" s="118"/>
      <c r="G12" s="118"/>
      <c r="H12" s="118"/>
    </row>
    <row r="13" spans="1:8" ht="50.25" customHeight="1" x14ac:dyDescent="0.3">
      <c r="A13" s="105"/>
      <c r="B13" s="5" t="s">
        <v>27</v>
      </c>
      <c r="C13" s="114"/>
      <c r="D13" s="119"/>
      <c r="E13" s="90"/>
      <c r="F13" s="119"/>
      <c r="G13" s="119"/>
      <c r="H13" s="119"/>
    </row>
    <row r="14" spans="1:8" ht="75" customHeight="1" x14ac:dyDescent="0.3">
      <c r="A14" s="24" t="s">
        <v>74</v>
      </c>
      <c r="B14" s="50"/>
      <c r="C14" s="51">
        <v>14844.060000000001</v>
      </c>
      <c r="D14" s="42" t="s">
        <v>6</v>
      </c>
      <c r="E14" s="41" t="s">
        <v>24</v>
      </c>
      <c r="F14" s="45">
        <f t="shared" ref="F14:F21" si="0">C14-C14*0.05</f>
        <v>14101.857000000002</v>
      </c>
      <c r="G14" s="45">
        <f t="shared" ref="G14:G21" si="1">C14-C14*0.1</f>
        <v>13359.654</v>
      </c>
      <c r="H14" s="45">
        <f t="shared" ref="H14:H21" si="2">C14-C14*0.2</f>
        <v>11875.248000000001</v>
      </c>
    </row>
    <row r="15" spans="1:8" ht="140.1" customHeight="1" x14ac:dyDescent="0.3">
      <c r="A15" s="29" t="s">
        <v>75</v>
      </c>
      <c r="B15" s="101" t="s">
        <v>76</v>
      </c>
      <c r="C15" s="51">
        <f>((((11200*1.05)*1.05)*1.05)*1.1)*1.2</f>
        <v>17114.328000000001</v>
      </c>
      <c r="D15" s="42" t="s">
        <v>6</v>
      </c>
      <c r="E15" s="41" t="s">
        <v>24</v>
      </c>
      <c r="F15" s="45">
        <f t="shared" si="0"/>
        <v>16258.611600000002</v>
      </c>
      <c r="G15" s="45">
        <f t="shared" si="1"/>
        <v>15402.895200000001</v>
      </c>
      <c r="H15" s="45">
        <f t="shared" si="2"/>
        <v>13691.4624</v>
      </c>
    </row>
    <row r="16" spans="1:8" ht="80.099999999999994" customHeight="1" x14ac:dyDescent="0.3">
      <c r="A16" s="24" t="s">
        <v>77</v>
      </c>
      <c r="B16" s="102"/>
      <c r="C16" s="35">
        <v>14900</v>
      </c>
      <c r="D16" s="42" t="s">
        <v>6</v>
      </c>
      <c r="E16" s="41" t="s">
        <v>24</v>
      </c>
      <c r="F16" s="45">
        <f t="shared" si="0"/>
        <v>14155</v>
      </c>
      <c r="G16" s="45">
        <f t="shared" si="1"/>
        <v>13410</v>
      </c>
      <c r="H16" s="45">
        <f t="shared" si="2"/>
        <v>11920</v>
      </c>
    </row>
    <row r="17" spans="1:8" ht="144.9" customHeight="1" x14ac:dyDescent="0.3">
      <c r="A17" s="7" t="s">
        <v>78</v>
      </c>
      <c r="B17" s="109" t="s">
        <v>79</v>
      </c>
      <c r="C17" s="35">
        <v>13388.76</v>
      </c>
      <c r="D17" s="13" t="s">
        <v>6</v>
      </c>
      <c r="E17" s="14" t="s">
        <v>24</v>
      </c>
      <c r="F17" s="19">
        <f t="shared" si="0"/>
        <v>12719.322</v>
      </c>
      <c r="G17" s="19">
        <f t="shared" si="1"/>
        <v>12049.884</v>
      </c>
      <c r="H17" s="19">
        <f t="shared" si="2"/>
        <v>10711.008</v>
      </c>
    </row>
    <row r="18" spans="1:8" ht="144.9" customHeight="1" x14ac:dyDescent="0.3">
      <c r="A18" s="48" t="s">
        <v>80</v>
      </c>
      <c r="B18" s="110"/>
      <c r="C18" s="52">
        <v>14844.060000000001</v>
      </c>
      <c r="D18" s="13" t="s">
        <v>6</v>
      </c>
      <c r="E18" s="41" t="s">
        <v>24</v>
      </c>
      <c r="F18" s="19">
        <f t="shared" si="0"/>
        <v>14101.857000000002</v>
      </c>
      <c r="G18" s="19">
        <f t="shared" si="1"/>
        <v>13359.654</v>
      </c>
      <c r="H18" s="19">
        <f t="shared" si="2"/>
        <v>11875.248000000001</v>
      </c>
    </row>
    <row r="19" spans="1:8" ht="144.9" customHeight="1" x14ac:dyDescent="0.3">
      <c r="A19" s="48" t="s">
        <v>44</v>
      </c>
      <c r="B19" s="14" t="s">
        <v>18</v>
      </c>
      <c r="C19" s="35">
        <v>8353.4220000000005</v>
      </c>
      <c r="D19" s="13" t="s">
        <v>6</v>
      </c>
      <c r="E19" s="14" t="s">
        <v>81</v>
      </c>
      <c r="F19" s="19">
        <f t="shared" si="0"/>
        <v>7935.7509000000009</v>
      </c>
      <c r="G19" s="19">
        <f t="shared" si="1"/>
        <v>7518.0798000000004</v>
      </c>
      <c r="H19" s="19">
        <f t="shared" si="2"/>
        <v>6682.7376000000004</v>
      </c>
    </row>
    <row r="20" spans="1:8" ht="144.9" customHeight="1" x14ac:dyDescent="0.3">
      <c r="A20" s="55" t="s">
        <v>28</v>
      </c>
      <c r="B20" s="14" t="s">
        <v>18</v>
      </c>
      <c r="C20" s="36">
        <v>15550</v>
      </c>
      <c r="D20" s="5" t="s">
        <v>6</v>
      </c>
      <c r="E20" s="14" t="s">
        <v>82</v>
      </c>
      <c r="F20" s="19">
        <f t="shared" si="0"/>
        <v>14772.5</v>
      </c>
      <c r="G20" s="19">
        <f t="shared" si="1"/>
        <v>13995</v>
      </c>
      <c r="H20" s="19">
        <f t="shared" si="2"/>
        <v>12440</v>
      </c>
    </row>
    <row r="21" spans="1:8" ht="144.9" customHeight="1" x14ac:dyDescent="0.3">
      <c r="A21" s="55" t="s">
        <v>83</v>
      </c>
      <c r="B21" s="14" t="s">
        <v>79</v>
      </c>
      <c r="C21" s="36">
        <v>17850</v>
      </c>
      <c r="D21" s="5" t="s">
        <v>6</v>
      </c>
      <c r="E21" s="14" t="s">
        <v>81</v>
      </c>
      <c r="F21" s="19">
        <f t="shared" si="0"/>
        <v>16957.5</v>
      </c>
      <c r="G21" s="19">
        <f t="shared" si="1"/>
        <v>16065</v>
      </c>
      <c r="H21" s="19">
        <f t="shared" si="2"/>
        <v>14280</v>
      </c>
    </row>
    <row r="22" spans="1:8" ht="35.1" customHeight="1" x14ac:dyDescent="0.3">
      <c r="A22" s="103" t="s">
        <v>21</v>
      </c>
      <c r="B22" s="5" t="s">
        <v>22</v>
      </c>
      <c r="C22" s="36">
        <v>14420</v>
      </c>
      <c r="D22" s="13" t="s">
        <v>23</v>
      </c>
      <c r="E22" s="106" t="s">
        <v>24</v>
      </c>
      <c r="F22" s="18">
        <f t="shared" ref="F22:F35" si="3">C22-C22*0.05</f>
        <v>13699</v>
      </c>
      <c r="G22" s="18">
        <f t="shared" ref="G22:G35" si="4">C22-C22*0.1</f>
        <v>12978</v>
      </c>
      <c r="H22" s="18">
        <f t="shared" ref="H22:H35" si="5">C22-C22*0.2</f>
        <v>11536</v>
      </c>
    </row>
    <row r="23" spans="1:8" ht="34.950000000000003" customHeight="1" x14ac:dyDescent="0.3">
      <c r="A23" s="104"/>
      <c r="B23" s="5" t="s">
        <v>25</v>
      </c>
      <c r="C23" s="36">
        <v>12980</v>
      </c>
      <c r="D23" s="13" t="s">
        <v>23</v>
      </c>
      <c r="E23" s="107"/>
      <c r="F23" s="18">
        <f t="shared" si="3"/>
        <v>12331</v>
      </c>
      <c r="G23" s="18">
        <f t="shared" si="4"/>
        <v>11682</v>
      </c>
      <c r="H23" s="18">
        <f t="shared" si="5"/>
        <v>10384</v>
      </c>
    </row>
    <row r="24" spans="1:8" ht="34.950000000000003" customHeight="1" x14ac:dyDescent="0.3">
      <c r="A24" s="104"/>
      <c r="B24" s="5" t="s">
        <v>26</v>
      </c>
      <c r="C24" s="36">
        <v>10900</v>
      </c>
      <c r="D24" s="13" t="s">
        <v>23</v>
      </c>
      <c r="E24" s="107"/>
      <c r="F24" s="18">
        <f t="shared" si="3"/>
        <v>10355</v>
      </c>
      <c r="G24" s="18">
        <f t="shared" si="4"/>
        <v>9810</v>
      </c>
      <c r="H24" s="18">
        <f t="shared" si="5"/>
        <v>8720</v>
      </c>
    </row>
    <row r="25" spans="1:8" ht="34.950000000000003" customHeight="1" x14ac:dyDescent="0.3">
      <c r="A25" s="105"/>
      <c r="B25" s="5" t="s">
        <v>27</v>
      </c>
      <c r="C25" s="36">
        <v>9800</v>
      </c>
      <c r="D25" s="13" t="s">
        <v>23</v>
      </c>
      <c r="E25" s="108"/>
      <c r="F25" s="18">
        <f t="shared" si="3"/>
        <v>9310</v>
      </c>
      <c r="G25" s="18">
        <f t="shared" si="4"/>
        <v>8820</v>
      </c>
      <c r="H25" s="18">
        <f t="shared" si="5"/>
        <v>7840</v>
      </c>
    </row>
    <row r="26" spans="1:8" ht="130.19999999999999" customHeight="1" x14ac:dyDescent="0.3">
      <c r="A26" s="27" t="s">
        <v>84</v>
      </c>
      <c r="B26" s="5" t="s">
        <v>85</v>
      </c>
      <c r="C26" s="35">
        <v>36100</v>
      </c>
      <c r="D26" s="13" t="s">
        <v>23</v>
      </c>
      <c r="E26" s="14" t="s">
        <v>24</v>
      </c>
      <c r="F26" s="19">
        <f t="shared" si="3"/>
        <v>34295</v>
      </c>
      <c r="G26" s="19">
        <f t="shared" si="4"/>
        <v>32490</v>
      </c>
      <c r="H26" s="19">
        <f t="shared" si="5"/>
        <v>28880</v>
      </c>
    </row>
    <row r="27" spans="1:8" ht="130.19999999999999" customHeight="1" x14ac:dyDescent="0.3">
      <c r="A27" s="27" t="s">
        <v>86</v>
      </c>
      <c r="B27" s="54" t="s">
        <v>24</v>
      </c>
      <c r="C27" s="36">
        <v>8360</v>
      </c>
      <c r="D27" s="13" t="s">
        <v>23</v>
      </c>
      <c r="E27" s="49" t="s">
        <v>87</v>
      </c>
      <c r="F27" s="19">
        <f t="shared" si="3"/>
        <v>7942</v>
      </c>
      <c r="G27" s="19">
        <f t="shared" si="4"/>
        <v>7524</v>
      </c>
      <c r="H27" s="19">
        <f t="shared" si="5"/>
        <v>6688</v>
      </c>
    </row>
    <row r="28" spans="1:8" ht="69.900000000000006" customHeight="1" x14ac:dyDescent="0.3">
      <c r="A28" s="115" t="s">
        <v>88</v>
      </c>
      <c r="B28" s="54" t="s">
        <v>89</v>
      </c>
      <c r="C28" s="35">
        <v>4074.84</v>
      </c>
      <c r="D28" s="13" t="s">
        <v>23</v>
      </c>
      <c r="E28" s="41" t="s">
        <v>24</v>
      </c>
      <c r="F28" s="19">
        <f t="shared" si="3"/>
        <v>3871.098</v>
      </c>
      <c r="G28" s="19">
        <f t="shared" si="4"/>
        <v>3667.3560000000002</v>
      </c>
      <c r="H28" s="19">
        <f t="shared" si="5"/>
        <v>3259.8720000000003</v>
      </c>
    </row>
    <row r="29" spans="1:8" ht="69.900000000000006" customHeight="1" x14ac:dyDescent="0.3">
      <c r="A29" s="116"/>
      <c r="B29" s="54" t="s">
        <v>90</v>
      </c>
      <c r="C29" s="35">
        <v>4511.43</v>
      </c>
      <c r="D29" s="13" t="s">
        <v>23</v>
      </c>
      <c r="E29" s="41" t="s">
        <v>24</v>
      </c>
      <c r="F29" s="19">
        <f t="shared" si="3"/>
        <v>4285.8585000000003</v>
      </c>
      <c r="G29" s="19">
        <f t="shared" si="4"/>
        <v>4060.2870000000003</v>
      </c>
      <c r="H29" s="19">
        <f t="shared" si="5"/>
        <v>3609.1440000000002</v>
      </c>
    </row>
    <row r="30" spans="1:8" ht="69.900000000000006" customHeight="1" x14ac:dyDescent="0.3">
      <c r="A30" s="115" t="s">
        <v>91</v>
      </c>
      <c r="B30" s="54" t="s">
        <v>92</v>
      </c>
      <c r="C30" s="35">
        <v>3711.0150000000003</v>
      </c>
      <c r="D30" s="13" t="s">
        <v>23</v>
      </c>
      <c r="E30" s="41" t="s">
        <v>24</v>
      </c>
      <c r="F30" s="19">
        <f t="shared" si="3"/>
        <v>3525.4642500000004</v>
      </c>
      <c r="G30" s="19">
        <f t="shared" si="4"/>
        <v>3339.9135000000001</v>
      </c>
      <c r="H30" s="19">
        <f t="shared" si="5"/>
        <v>2968.8120000000004</v>
      </c>
    </row>
    <row r="31" spans="1:8" ht="69.900000000000006" customHeight="1" x14ac:dyDescent="0.3">
      <c r="A31" s="116"/>
      <c r="B31" s="54" t="s">
        <v>93</v>
      </c>
      <c r="C31" s="35">
        <v>4147.6049999999996</v>
      </c>
      <c r="D31" s="13" t="s">
        <v>23</v>
      </c>
      <c r="E31" s="41" t="s">
        <v>24</v>
      </c>
      <c r="F31" s="19">
        <f t="shared" si="3"/>
        <v>3940.2247499999994</v>
      </c>
      <c r="G31" s="19">
        <f t="shared" si="4"/>
        <v>3732.8444999999997</v>
      </c>
      <c r="H31" s="19">
        <f t="shared" si="5"/>
        <v>3318.0839999999998</v>
      </c>
    </row>
    <row r="32" spans="1:8" ht="69.900000000000006" customHeight="1" x14ac:dyDescent="0.3">
      <c r="A32" s="115" t="s">
        <v>94</v>
      </c>
      <c r="B32" s="54" t="s">
        <v>95</v>
      </c>
      <c r="C32" s="35">
        <v>3274.4249999999997</v>
      </c>
      <c r="D32" s="13" t="s">
        <v>23</v>
      </c>
      <c r="E32" s="41" t="s">
        <v>24</v>
      </c>
      <c r="F32" s="19">
        <f t="shared" si="3"/>
        <v>3110.7037499999997</v>
      </c>
      <c r="G32" s="19">
        <f t="shared" si="4"/>
        <v>2946.9824999999996</v>
      </c>
      <c r="H32" s="19">
        <f t="shared" si="5"/>
        <v>2619.54</v>
      </c>
    </row>
    <row r="33" spans="1:8" ht="69.900000000000006" customHeight="1" x14ac:dyDescent="0.3">
      <c r="A33" s="116"/>
      <c r="B33" s="54" t="s">
        <v>96</v>
      </c>
      <c r="C33" s="35">
        <v>3711.0150000000003</v>
      </c>
      <c r="D33" s="13" t="s">
        <v>23</v>
      </c>
      <c r="E33" s="41" t="s">
        <v>24</v>
      </c>
      <c r="F33" s="19">
        <f t="shared" si="3"/>
        <v>3525.4642500000004</v>
      </c>
      <c r="G33" s="19">
        <f t="shared" si="4"/>
        <v>3339.9135000000001</v>
      </c>
      <c r="H33" s="19">
        <f t="shared" si="5"/>
        <v>2968.8120000000004</v>
      </c>
    </row>
    <row r="34" spans="1:8" ht="69.900000000000006" customHeight="1" x14ac:dyDescent="0.3">
      <c r="A34" s="115" t="s">
        <v>97</v>
      </c>
      <c r="B34" s="54" t="s">
        <v>98</v>
      </c>
      <c r="C34" s="35">
        <v>2837.835</v>
      </c>
      <c r="D34" s="13" t="s">
        <v>23</v>
      </c>
      <c r="E34" s="41" t="s">
        <v>24</v>
      </c>
      <c r="F34" s="19">
        <f t="shared" si="3"/>
        <v>2695.9432500000003</v>
      </c>
      <c r="G34" s="19">
        <f t="shared" si="4"/>
        <v>2554.0515</v>
      </c>
      <c r="H34" s="19">
        <f t="shared" si="5"/>
        <v>2270.268</v>
      </c>
    </row>
    <row r="35" spans="1:8" ht="69.900000000000006" customHeight="1" x14ac:dyDescent="0.3">
      <c r="A35" s="120"/>
      <c r="B35" s="54" t="s">
        <v>99</v>
      </c>
      <c r="C35" s="35">
        <v>3274.4249999999997</v>
      </c>
      <c r="D35" s="13" t="s">
        <v>23</v>
      </c>
      <c r="E35" s="14" t="s">
        <v>24</v>
      </c>
      <c r="F35" s="19">
        <f t="shared" si="3"/>
        <v>3110.7037499999997</v>
      </c>
      <c r="G35" s="19">
        <f t="shared" si="4"/>
        <v>2946.9824999999996</v>
      </c>
      <c r="H35" s="19">
        <f t="shared" si="5"/>
        <v>2619.54</v>
      </c>
    </row>
    <row r="36" spans="1:8" ht="21" customHeight="1" x14ac:dyDescent="0.3">
      <c r="A36" s="4"/>
    </row>
    <row r="37" spans="1:8" ht="15.6" x14ac:dyDescent="0.3">
      <c r="A37" s="26" t="s">
        <v>16</v>
      </c>
    </row>
    <row r="39" spans="1:8" ht="15.6" x14ac:dyDescent="0.3">
      <c r="A39" s="4"/>
    </row>
  </sheetData>
  <mergeCells count="25">
    <mergeCell ref="H10:H13"/>
    <mergeCell ref="A6:A9"/>
    <mergeCell ref="C6:C9"/>
    <mergeCell ref="D6:D9"/>
    <mergeCell ref="E6:E9"/>
    <mergeCell ref="F6:F9"/>
    <mergeCell ref="G6:G9"/>
    <mergeCell ref="H6:H9"/>
    <mergeCell ref="D10:D13"/>
    <mergeCell ref="A28:A29"/>
    <mergeCell ref="A30:A31"/>
    <mergeCell ref="A32:A33"/>
    <mergeCell ref="F10:F13"/>
    <mergeCell ref="A34:A35"/>
    <mergeCell ref="G10:G13"/>
    <mergeCell ref="A1:E1"/>
    <mergeCell ref="C2:D2"/>
    <mergeCell ref="B4:B5"/>
    <mergeCell ref="A22:A25"/>
    <mergeCell ref="E22:E25"/>
    <mergeCell ref="B15:B16"/>
    <mergeCell ref="B17:B18"/>
    <mergeCell ref="A10:A13"/>
    <mergeCell ref="C10:C13"/>
    <mergeCell ref="E10:E13"/>
  </mergeCells>
  <pageMargins left="0.16" right="0.16" top="0.17" bottom="0.17" header="0.11811023622047245" footer="0.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6"/>
  <sheetViews>
    <sheetView topLeftCell="B4" workbookViewId="0">
      <selection activeCell="D4" sqref="D4"/>
    </sheetView>
  </sheetViews>
  <sheetFormatPr defaultRowHeight="14.4" x14ac:dyDescent="0.3"/>
  <cols>
    <col min="1" max="1" width="3.6640625" customWidth="1"/>
    <col min="2" max="2" width="30.6640625" customWidth="1"/>
    <col min="3" max="3" width="14.6640625" customWidth="1"/>
    <col min="4" max="4" width="10.109375" style="34" customWidth="1"/>
    <col min="5" max="5" width="10.44140625" customWidth="1"/>
    <col min="6" max="6" width="20.6640625" customWidth="1"/>
    <col min="7" max="7" width="9.6640625" customWidth="1"/>
    <col min="8" max="8" width="9" customWidth="1"/>
    <col min="9" max="9" width="10" customWidth="1"/>
  </cols>
  <sheetData>
    <row r="1" spans="2:10" ht="18.600000000000001" customHeight="1" x14ac:dyDescent="0.3">
      <c r="B1" s="78" t="s">
        <v>0</v>
      </c>
      <c r="C1" s="79"/>
      <c r="D1" s="79"/>
      <c r="E1" s="79"/>
      <c r="F1" s="79"/>
    </row>
    <row r="2" spans="2:10" s="3" customFormat="1" ht="19.95" customHeight="1" x14ac:dyDescent="0.35">
      <c r="B2" s="9" t="s">
        <v>101</v>
      </c>
      <c r="C2" s="2" t="s">
        <v>2</v>
      </c>
      <c r="D2" s="80" t="s">
        <v>3</v>
      </c>
      <c r="E2" s="81"/>
      <c r="F2" s="1" t="s">
        <v>4</v>
      </c>
      <c r="G2" s="16">
        <v>-0.05</v>
      </c>
      <c r="H2" s="16">
        <v>-0.1</v>
      </c>
      <c r="I2" s="16">
        <v>-0.2</v>
      </c>
    </row>
    <row r="3" spans="2:10" ht="123.75" customHeight="1" x14ac:dyDescent="0.3">
      <c r="B3" s="7" t="s">
        <v>17</v>
      </c>
      <c r="C3" s="41" t="s">
        <v>18</v>
      </c>
      <c r="D3" s="44">
        <v>12250</v>
      </c>
      <c r="E3" s="42" t="s">
        <v>6</v>
      </c>
      <c r="F3" s="54" t="s">
        <v>100</v>
      </c>
      <c r="G3" s="19">
        <f t="shared" ref="G3:G8" si="0">D3-D3*0.05</f>
        <v>11637.5</v>
      </c>
      <c r="H3" s="19">
        <f t="shared" ref="H3:H8" si="1">D3-D3*0.1</f>
        <v>11025</v>
      </c>
      <c r="I3" s="19">
        <f t="shared" ref="I3:I8" si="2">D3-D3*0.2</f>
        <v>9800</v>
      </c>
      <c r="J3" s="23"/>
    </row>
    <row r="4" spans="2:10" ht="60" customHeight="1" x14ac:dyDescent="0.3">
      <c r="B4" s="10" t="s">
        <v>42</v>
      </c>
      <c r="C4" s="14" t="s">
        <v>18</v>
      </c>
      <c r="D4" s="44">
        <v>12292.919100000001</v>
      </c>
      <c r="E4" s="42" t="s">
        <v>6</v>
      </c>
      <c r="F4" s="14" t="s">
        <v>102</v>
      </c>
      <c r="G4" s="19">
        <f t="shared" si="0"/>
        <v>11678.273145000001</v>
      </c>
      <c r="H4" s="19">
        <f t="shared" si="1"/>
        <v>11063.627190000001</v>
      </c>
      <c r="I4" s="19">
        <f t="shared" si="2"/>
        <v>9834.3352800000011</v>
      </c>
      <c r="J4" s="23"/>
    </row>
    <row r="5" spans="2:10" ht="34.950000000000003" customHeight="1" x14ac:dyDescent="0.3">
      <c r="B5" s="125" t="s">
        <v>21</v>
      </c>
      <c r="C5" s="5" t="s">
        <v>22</v>
      </c>
      <c r="D5" s="31">
        <v>12781.899899999999</v>
      </c>
      <c r="E5" s="13" t="s">
        <v>23</v>
      </c>
      <c r="F5" s="127" t="s">
        <v>24</v>
      </c>
      <c r="G5" s="18">
        <f t="shared" si="0"/>
        <v>12142.804904999999</v>
      </c>
      <c r="H5" s="18">
        <f t="shared" si="1"/>
        <v>11503.709909999998</v>
      </c>
      <c r="I5" s="18">
        <f t="shared" si="2"/>
        <v>10225.519919999999</v>
      </c>
      <c r="J5" s="23"/>
    </row>
    <row r="6" spans="2:10" ht="34.950000000000003" customHeight="1" x14ac:dyDescent="0.3">
      <c r="B6" s="126"/>
      <c r="C6" s="5" t="s">
        <v>25</v>
      </c>
      <c r="D6" s="31">
        <v>11499.780600000002</v>
      </c>
      <c r="E6" s="13" t="s">
        <v>23</v>
      </c>
      <c r="F6" s="127"/>
      <c r="G6" s="18">
        <f t="shared" si="0"/>
        <v>10924.791570000001</v>
      </c>
      <c r="H6" s="18">
        <f t="shared" si="1"/>
        <v>10349.802540000002</v>
      </c>
      <c r="I6" s="18">
        <f t="shared" si="2"/>
        <v>9199.8244800000011</v>
      </c>
      <c r="J6" s="23"/>
    </row>
    <row r="7" spans="2:10" ht="34.950000000000003" customHeight="1" x14ac:dyDescent="0.3">
      <c r="B7" s="126"/>
      <c r="C7" s="5" t="s">
        <v>26</v>
      </c>
      <c r="D7" s="31">
        <v>9660.2814000000017</v>
      </c>
      <c r="E7" s="13" t="s">
        <v>23</v>
      </c>
      <c r="F7" s="127"/>
      <c r="G7" s="18">
        <f t="shared" si="0"/>
        <v>9177.2673300000024</v>
      </c>
      <c r="H7" s="18">
        <f t="shared" si="1"/>
        <v>8694.2532600000013</v>
      </c>
      <c r="I7" s="18">
        <f t="shared" si="2"/>
        <v>7728.225120000001</v>
      </c>
      <c r="J7" s="23"/>
    </row>
    <row r="8" spans="2:10" ht="34.950000000000003" customHeight="1" x14ac:dyDescent="0.3">
      <c r="B8" s="126"/>
      <c r="C8" s="5" t="s">
        <v>27</v>
      </c>
      <c r="D8" s="31">
        <v>8676.4986000000008</v>
      </c>
      <c r="E8" s="13" t="s">
        <v>23</v>
      </c>
      <c r="F8" s="127"/>
      <c r="G8" s="18">
        <f t="shared" si="0"/>
        <v>8242.6736700000001</v>
      </c>
      <c r="H8" s="18">
        <f t="shared" si="1"/>
        <v>7808.8487400000004</v>
      </c>
      <c r="I8" s="18">
        <f t="shared" si="2"/>
        <v>6941.1988800000008</v>
      </c>
      <c r="J8" s="23"/>
    </row>
    <row r="9" spans="2:10" ht="19.95" customHeight="1" x14ac:dyDescent="0.3">
      <c r="B9" s="128" t="s">
        <v>29</v>
      </c>
      <c r="C9" s="5" t="s">
        <v>30</v>
      </c>
      <c r="D9" s="30">
        <v>12319.114500000001</v>
      </c>
      <c r="E9" s="13" t="s">
        <v>23</v>
      </c>
      <c r="F9" s="106" t="s">
        <v>103</v>
      </c>
      <c r="G9" s="18">
        <f t="shared" ref="G9:G20" si="3">D9-D9*0.05</f>
        <v>11703.158775000002</v>
      </c>
      <c r="H9" s="18">
        <f t="shared" ref="H9:H20" si="4">D9-D9*0.1</f>
        <v>11087.203050000002</v>
      </c>
      <c r="I9" s="18">
        <f t="shared" ref="I9:I20" si="5">D9-D9*0.2</f>
        <v>9855.2916000000005</v>
      </c>
      <c r="J9" s="23"/>
    </row>
    <row r="10" spans="2:10" ht="19.95" customHeight="1" x14ac:dyDescent="0.3">
      <c r="B10" s="128"/>
      <c r="C10" s="5" t="s">
        <v>22</v>
      </c>
      <c r="D10" s="30">
        <v>9219.3255000000008</v>
      </c>
      <c r="E10" s="13" t="s">
        <v>23</v>
      </c>
      <c r="F10" s="107"/>
      <c r="G10" s="18">
        <f t="shared" si="3"/>
        <v>8758.3592250000002</v>
      </c>
      <c r="H10" s="18">
        <f t="shared" si="4"/>
        <v>8297.3929500000013</v>
      </c>
      <c r="I10" s="18">
        <f t="shared" si="5"/>
        <v>7375.4604000000008</v>
      </c>
      <c r="J10" s="23"/>
    </row>
    <row r="11" spans="2:10" ht="19.95" customHeight="1" x14ac:dyDescent="0.3">
      <c r="B11" s="128"/>
      <c r="C11" s="5" t="s">
        <v>25</v>
      </c>
      <c r="D11" s="30">
        <v>8184.6072000000004</v>
      </c>
      <c r="E11" s="13" t="s">
        <v>23</v>
      </c>
      <c r="F11" s="107"/>
      <c r="G11" s="18">
        <f t="shared" si="3"/>
        <v>7775.3768400000008</v>
      </c>
      <c r="H11" s="18">
        <f t="shared" si="4"/>
        <v>7366.1464800000003</v>
      </c>
      <c r="I11" s="18">
        <f t="shared" si="5"/>
        <v>6547.6857600000003</v>
      </c>
      <c r="J11" s="23"/>
    </row>
    <row r="12" spans="2:10" ht="19.95" customHeight="1" x14ac:dyDescent="0.3">
      <c r="B12" s="128"/>
      <c r="C12" s="5" t="s">
        <v>32</v>
      </c>
      <c r="D12" s="30">
        <v>9225.146700000003</v>
      </c>
      <c r="E12" s="13" t="s">
        <v>23</v>
      </c>
      <c r="F12" s="107"/>
      <c r="G12" s="18">
        <f t="shared" si="3"/>
        <v>8763.8893650000027</v>
      </c>
      <c r="H12" s="18">
        <f t="shared" si="4"/>
        <v>8302.6320300000025</v>
      </c>
      <c r="I12" s="18">
        <f t="shared" si="5"/>
        <v>7380.117360000002</v>
      </c>
      <c r="J12" s="23"/>
    </row>
    <row r="13" spans="2:10" ht="19.95" customHeight="1" x14ac:dyDescent="0.3">
      <c r="B13" s="128"/>
      <c r="C13" s="5" t="s">
        <v>26</v>
      </c>
      <c r="D13" s="30">
        <v>6903.9432000000006</v>
      </c>
      <c r="E13" s="13" t="s">
        <v>23</v>
      </c>
      <c r="F13" s="107"/>
      <c r="G13" s="18">
        <f t="shared" si="3"/>
        <v>6558.7460400000009</v>
      </c>
      <c r="H13" s="18">
        <f t="shared" si="4"/>
        <v>6213.5488800000003</v>
      </c>
      <c r="I13" s="18">
        <f t="shared" si="5"/>
        <v>5523.1545600000009</v>
      </c>
      <c r="J13" s="23"/>
    </row>
    <row r="14" spans="2:10" ht="19.95" customHeight="1" x14ac:dyDescent="0.3">
      <c r="B14" s="128"/>
      <c r="C14" s="5" t="s">
        <v>27</v>
      </c>
      <c r="D14" s="30">
        <v>6131.1789000000008</v>
      </c>
      <c r="E14" s="13" t="s">
        <v>23</v>
      </c>
      <c r="F14" s="107"/>
      <c r="G14" s="18">
        <f t="shared" si="3"/>
        <v>5824.619955000001</v>
      </c>
      <c r="H14" s="18">
        <f t="shared" si="4"/>
        <v>5518.0610100000004</v>
      </c>
      <c r="I14" s="18">
        <f t="shared" si="5"/>
        <v>4904.9431200000008</v>
      </c>
      <c r="J14" s="23"/>
    </row>
    <row r="15" spans="2:10" ht="19.95" customHeight="1" x14ac:dyDescent="0.3">
      <c r="B15" s="128"/>
      <c r="C15" s="5" t="s">
        <v>33</v>
      </c>
      <c r="D15" s="30">
        <v>6896.6667000000007</v>
      </c>
      <c r="E15" s="13" t="s">
        <v>23</v>
      </c>
      <c r="F15" s="107"/>
      <c r="G15" s="18">
        <f t="shared" si="3"/>
        <v>6551.8333650000004</v>
      </c>
      <c r="H15" s="18">
        <f t="shared" si="4"/>
        <v>6207.0000300000011</v>
      </c>
      <c r="I15" s="18">
        <f t="shared" si="5"/>
        <v>5517.3333600000005</v>
      </c>
      <c r="J15" s="23"/>
    </row>
    <row r="16" spans="2:10" ht="19.95" customHeight="1" x14ac:dyDescent="0.3">
      <c r="B16" s="128"/>
      <c r="C16" s="5" t="s">
        <v>34</v>
      </c>
      <c r="D16" s="30">
        <v>6128.2683000000015</v>
      </c>
      <c r="E16" s="13" t="s">
        <v>23</v>
      </c>
      <c r="F16" s="107"/>
      <c r="G16" s="18">
        <f t="shared" si="3"/>
        <v>5821.8548850000016</v>
      </c>
      <c r="H16" s="18">
        <f t="shared" si="4"/>
        <v>5515.4414700000016</v>
      </c>
      <c r="I16" s="18">
        <f t="shared" si="5"/>
        <v>4902.6146400000016</v>
      </c>
      <c r="J16" s="23"/>
    </row>
    <row r="17" spans="2:10" ht="19.95" customHeight="1" x14ac:dyDescent="0.3">
      <c r="B17" s="128"/>
      <c r="C17" s="5" t="s">
        <v>35</v>
      </c>
      <c r="D17" s="30">
        <v>5356.9593000000004</v>
      </c>
      <c r="E17" s="13" t="s">
        <v>23</v>
      </c>
      <c r="F17" s="107"/>
      <c r="G17" s="18">
        <f t="shared" si="3"/>
        <v>5089.1113350000005</v>
      </c>
      <c r="H17" s="18">
        <f t="shared" si="4"/>
        <v>4821.2633700000006</v>
      </c>
      <c r="I17" s="18">
        <f t="shared" si="5"/>
        <v>4285.5674400000007</v>
      </c>
      <c r="J17" s="23"/>
    </row>
    <row r="18" spans="2:10" ht="19.95" customHeight="1" x14ac:dyDescent="0.3">
      <c r="B18" s="128"/>
      <c r="C18" s="5" t="s">
        <v>36</v>
      </c>
      <c r="D18" s="30">
        <v>4587.1056000000008</v>
      </c>
      <c r="E18" s="13" t="s">
        <v>23</v>
      </c>
      <c r="F18" s="107"/>
      <c r="G18" s="18">
        <f t="shared" si="3"/>
        <v>4357.750320000001</v>
      </c>
      <c r="H18" s="18">
        <f t="shared" si="4"/>
        <v>4128.3950400000003</v>
      </c>
      <c r="I18" s="18">
        <f t="shared" si="5"/>
        <v>3669.6844800000008</v>
      </c>
      <c r="J18" s="23"/>
    </row>
    <row r="19" spans="2:10" ht="19.95" customHeight="1" x14ac:dyDescent="0.3">
      <c r="B19" s="128"/>
      <c r="C19" s="5" t="s">
        <v>37</v>
      </c>
      <c r="D19" s="30">
        <v>3433.0527000000011</v>
      </c>
      <c r="E19" s="13" t="s">
        <v>23</v>
      </c>
      <c r="F19" s="108"/>
      <c r="G19" s="18">
        <f t="shared" si="3"/>
        <v>3261.4000650000012</v>
      </c>
      <c r="H19" s="18">
        <f t="shared" si="4"/>
        <v>3089.7474300000008</v>
      </c>
      <c r="I19" s="18">
        <f t="shared" si="5"/>
        <v>2746.442160000001</v>
      </c>
      <c r="J19" s="23"/>
    </row>
    <row r="20" spans="2:10" ht="130.19999999999999" customHeight="1" x14ac:dyDescent="0.3">
      <c r="B20" s="55" t="s">
        <v>28</v>
      </c>
      <c r="C20" s="14" t="s">
        <v>18</v>
      </c>
      <c r="D20" s="30">
        <v>16385.222700000002</v>
      </c>
      <c r="E20" s="5" t="s">
        <v>6</v>
      </c>
      <c r="F20" s="14" t="s">
        <v>82</v>
      </c>
      <c r="G20" s="19">
        <f t="shared" si="3"/>
        <v>15565.961565000001</v>
      </c>
      <c r="H20" s="19">
        <f t="shared" si="4"/>
        <v>14746.700430000001</v>
      </c>
      <c r="I20" s="19">
        <f t="shared" si="5"/>
        <v>13108.178160000001</v>
      </c>
      <c r="J20" s="23"/>
    </row>
    <row r="21" spans="2:10" ht="15.6" x14ac:dyDescent="0.3">
      <c r="B21" s="4"/>
    </row>
    <row r="22" spans="2:10" ht="15.6" x14ac:dyDescent="0.3">
      <c r="B22" s="4" t="s">
        <v>16</v>
      </c>
    </row>
    <row r="24" spans="2:10" ht="15.6" x14ac:dyDescent="0.3">
      <c r="B24" s="4"/>
    </row>
    <row r="25" spans="2:10" ht="15.6" x14ac:dyDescent="0.3">
      <c r="B25" s="4"/>
    </row>
    <row r="26" spans="2:10" ht="15.6" x14ac:dyDescent="0.3">
      <c r="B26" s="4"/>
    </row>
  </sheetData>
  <mergeCells count="6">
    <mergeCell ref="B1:F1"/>
    <mergeCell ref="B5:B8"/>
    <mergeCell ref="F5:F8"/>
    <mergeCell ref="D2:E2"/>
    <mergeCell ref="B9:B19"/>
    <mergeCell ref="F9:F19"/>
  </mergeCells>
  <pageMargins left="0.70866141732283472" right="0.70866141732283472" top="0.22" bottom="0.17" header="0.21" footer="0.17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6"/>
  <sheetViews>
    <sheetView topLeftCell="B4" workbookViewId="0">
      <selection activeCell="D4" sqref="D4"/>
    </sheetView>
  </sheetViews>
  <sheetFormatPr defaultRowHeight="14.4" x14ac:dyDescent="0.3"/>
  <cols>
    <col min="1" max="1" width="3.6640625" customWidth="1"/>
    <col min="2" max="2" width="30.6640625" customWidth="1"/>
    <col min="3" max="3" width="14.6640625" customWidth="1"/>
    <col min="4" max="4" width="10.109375" style="34" customWidth="1"/>
    <col min="5" max="5" width="10.44140625" customWidth="1"/>
    <col min="6" max="6" width="20.6640625" customWidth="1"/>
    <col min="7" max="7" width="9.6640625" customWidth="1"/>
    <col min="8" max="8" width="9" customWidth="1"/>
    <col min="9" max="9" width="10" customWidth="1"/>
  </cols>
  <sheetData>
    <row r="1" spans="2:10" ht="18.600000000000001" customHeight="1" x14ac:dyDescent="0.3">
      <c r="B1" s="78" t="s">
        <v>104</v>
      </c>
      <c r="C1" s="79"/>
      <c r="D1" s="79"/>
      <c r="E1" s="79"/>
      <c r="F1" s="79"/>
    </row>
    <row r="2" spans="2:10" s="3" customFormat="1" ht="19.95" customHeight="1" x14ac:dyDescent="0.35">
      <c r="B2" s="9" t="s">
        <v>105</v>
      </c>
      <c r="C2" s="2" t="s">
        <v>2</v>
      </c>
      <c r="D2" s="80" t="s">
        <v>3</v>
      </c>
      <c r="E2" s="81"/>
      <c r="F2" s="1" t="s">
        <v>4</v>
      </c>
      <c r="G2" s="16">
        <v>-0.05</v>
      </c>
      <c r="H2" s="16">
        <v>-0.1</v>
      </c>
      <c r="I2" s="16">
        <v>-0.2</v>
      </c>
    </row>
    <row r="3" spans="2:10" ht="130.19999999999999" customHeight="1" x14ac:dyDescent="0.3">
      <c r="B3" s="7" t="s">
        <v>17</v>
      </c>
      <c r="C3" s="41" t="s">
        <v>18</v>
      </c>
      <c r="D3" s="44">
        <v>13500</v>
      </c>
      <c r="E3" s="42" t="s">
        <v>6</v>
      </c>
      <c r="F3" s="54" t="s">
        <v>100</v>
      </c>
      <c r="G3" s="19">
        <f t="shared" ref="G3:G8" si="0">D3-D3*0.05</f>
        <v>12825</v>
      </c>
      <c r="H3" s="19">
        <f t="shared" ref="H3:H8" si="1">D3-D3*0.1</f>
        <v>12150</v>
      </c>
      <c r="I3" s="19">
        <f t="shared" ref="I3:I8" si="2">D3-D3*0.2</f>
        <v>10800</v>
      </c>
      <c r="J3" s="23"/>
    </row>
    <row r="4" spans="2:10" ht="60" customHeight="1" x14ac:dyDescent="0.3">
      <c r="B4" s="10" t="s">
        <v>42</v>
      </c>
      <c r="C4" s="14" t="s">
        <v>18</v>
      </c>
      <c r="D4" s="44">
        <v>13489.175700000002</v>
      </c>
      <c r="E4" s="42" t="s">
        <v>6</v>
      </c>
      <c r="F4" s="14" t="s">
        <v>102</v>
      </c>
      <c r="G4" s="19">
        <f t="shared" si="0"/>
        <v>12814.716915000001</v>
      </c>
      <c r="H4" s="19">
        <f t="shared" si="1"/>
        <v>12140.258130000002</v>
      </c>
      <c r="I4" s="19">
        <f t="shared" si="2"/>
        <v>10791.340560000001</v>
      </c>
      <c r="J4" s="23"/>
    </row>
    <row r="5" spans="2:10" ht="34.950000000000003" customHeight="1" x14ac:dyDescent="0.3">
      <c r="B5" s="128" t="s">
        <v>21</v>
      </c>
      <c r="C5" s="5" t="s">
        <v>22</v>
      </c>
      <c r="D5" s="31">
        <v>12781.899899999999</v>
      </c>
      <c r="E5" s="13" t="s">
        <v>23</v>
      </c>
      <c r="F5" s="127" t="s">
        <v>24</v>
      </c>
      <c r="G5" s="18">
        <f t="shared" si="0"/>
        <v>12142.804904999999</v>
      </c>
      <c r="H5" s="18">
        <f t="shared" si="1"/>
        <v>11503.709909999998</v>
      </c>
      <c r="I5" s="18">
        <f t="shared" si="2"/>
        <v>10225.519919999999</v>
      </c>
      <c r="J5" s="23"/>
    </row>
    <row r="6" spans="2:10" ht="34.950000000000003" customHeight="1" x14ac:dyDescent="0.3">
      <c r="B6" s="128"/>
      <c r="C6" s="5" t="s">
        <v>25</v>
      </c>
      <c r="D6" s="31">
        <v>11499.780600000002</v>
      </c>
      <c r="E6" s="13" t="s">
        <v>23</v>
      </c>
      <c r="F6" s="127"/>
      <c r="G6" s="18">
        <f t="shared" si="0"/>
        <v>10924.791570000001</v>
      </c>
      <c r="H6" s="18">
        <f t="shared" si="1"/>
        <v>10349.802540000002</v>
      </c>
      <c r="I6" s="18">
        <f t="shared" si="2"/>
        <v>9199.8244800000011</v>
      </c>
      <c r="J6" s="23"/>
    </row>
    <row r="7" spans="2:10" ht="34.950000000000003" customHeight="1" x14ac:dyDescent="0.3">
      <c r="B7" s="128"/>
      <c r="C7" s="5" t="s">
        <v>26</v>
      </c>
      <c r="D7" s="31">
        <v>9660.2814000000017</v>
      </c>
      <c r="E7" s="13" t="s">
        <v>23</v>
      </c>
      <c r="F7" s="127"/>
      <c r="G7" s="18">
        <f t="shared" si="0"/>
        <v>9177.2673300000024</v>
      </c>
      <c r="H7" s="18">
        <f t="shared" si="1"/>
        <v>8694.2532600000013</v>
      </c>
      <c r="I7" s="18">
        <f t="shared" si="2"/>
        <v>7728.225120000001</v>
      </c>
      <c r="J7" s="23"/>
    </row>
    <row r="8" spans="2:10" ht="34.950000000000003" customHeight="1" x14ac:dyDescent="0.3">
      <c r="B8" s="128"/>
      <c r="C8" s="5" t="s">
        <v>27</v>
      </c>
      <c r="D8" s="31">
        <v>8676.4986000000008</v>
      </c>
      <c r="E8" s="13" t="s">
        <v>23</v>
      </c>
      <c r="F8" s="127"/>
      <c r="G8" s="18">
        <f t="shared" si="0"/>
        <v>8242.6736700000001</v>
      </c>
      <c r="H8" s="18">
        <f t="shared" si="1"/>
        <v>7808.8487400000004</v>
      </c>
      <c r="I8" s="18">
        <f t="shared" si="2"/>
        <v>6941.1988800000008</v>
      </c>
      <c r="J8" s="23"/>
    </row>
    <row r="9" spans="2:10" ht="19.95" customHeight="1" x14ac:dyDescent="0.3">
      <c r="B9" s="129" t="s">
        <v>29</v>
      </c>
      <c r="C9" s="5" t="s">
        <v>30</v>
      </c>
      <c r="D9" s="30">
        <v>12319.114500000001</v>
      </c>
      <c r="E9" s="13" t="s">
        <v>23</v>
      </c>
      <c r="F9" s="106" t="s">
        <v>106</v>
      </c>
      <c r="G9" s="18">
        <f t="shared" ref="G9:G20" si="3">D9-D9*0.05</f>
        <v>11703.158775000002</v>
      </c>
      <c r="H9" s="18">
        <f t="shared" ref="H9:H20" si="4">D9-D9*0.1</f>
        <v>11087.203050000002</v>
      </c>
      <c r="I9" s="18">
        <f t="shared" ref="I9:I20" si="5">D9-D9*0.2</f>
        <v>9855.2916000000005</v>
      </c>
      <c r="J9" s="23"/>
    </row>
    <row r="10" spans="2:10" ht="19.95" customHeight="1" x14ac:dyDescent="0.3">
      <c r="B10" s="128"/>
      <c r="C10" s="5" t="s">
        <v>22</v>
      </c>
      <c r="D10" s="30">
        <v>9219.3255000000008</v>
      </c>
      <c r="E10" s="13" t="s">
        <v>23</v>
      </c>
      <c r="F10" s="107"/>
      <c r="G10" s="18">
        <f t="shared" si="3"/>
        <v>8758.3592250000002</v>
      </c>
      <c r="H10" s="18">
        <f t="shared" si="4"/>
        <v>8297.3929500000013</v>
      </c>
      <c r="I10" s="18">
        <f t="shared" si="5"/>
        <v>7375.4604000000008</v>
      </c>
      <c r="J10" s="23"/>
    </row>
    <row r="11" spans="2:10" ht="19.95" customHeight="1" x14ac:dyDescent="0.3">
      <c r="B11" s="128"/>
      <c r="C11" s="5" t="s">
        <v>25</v>
      </c>
      <c r="D11" s="30">
        <v>8184.6072000000004</v>
      </c>
      <c r="E11" s="13" t="s">
        <v>23</v>
      </c>
      <c r="F11" s="107"/>
      <c r="G11" s="18">
        <f t="shared" si="3"/>
        <v>7775.3768400000008</v>
      </c>
      <c r="H11" s="18">
        <f t="shared" si="4"/>
        <v>7366.1464800000003</v>
      </c>
      <c r="I11" s="18">
        <f t="shared" si="5"/>
        <v>6547.6857600000003</v>
      </c>
      <c r="J11" s="23"/>
    </row>
    <row r="12" spans="2:10" ht="19.95" customHeight="1" x14ac:dyDescent="0.3">
      <c r="B12" s="128"/>
      <c r="C12" s="5" t="s">
        <v>32</v>
      </c>
      <c r="D12" s="30">
        <v>9225.146700000003</v>
      </c>
      <c r="E12" s="13" t="s">
        <v>23</v>
      </c>
      <c r="F12" s="107"/>
      <c r="G12" s="18">
        <f t="shared" si="3"/>
        <v>8763.8893650000027</v>
      </c>
      <c r="H12" s="18">
        <f t="shared" si="4"/>
        <v>8302.6320300000025</v>
      </c>
      <c r="I12" s="18">
        <f t="shared" si="5"/>
        <v>7380.117360000002</v>
      </c>
      <c r="J12" s="23"/>
    </row>
    <row r="13" spans="2:10" ht="19.95" customHeight="1" x14ac:dyDescent="0.3">
      <c r="B13" s="128"/>
      <c r="C13" s="5" t="s">
        <v>26</v>
      </c>
      <c r="D13" s="31">
        <v>6903.9432000000006</v>
      </c>
      <c r="E13" s="13" t="s">
        <v>23</v>
      </c>
      <c r="F13" s="107"/>
      <c r="G13" s="18">
        <f t="shared" si="3"/>
        <v>6558.7460400000009</v>
      </c>
      <c r="H13" s="18">
        <f t="shared" si="4"/>
        <v>6213.5488800000003</v>
      </c>
      <c r="I13" s="18">
        <f t="shared" si="5"/>
        <v>5523.1545600000009</v>
      </c>
      <c r="J13" s="23"/>
    </row>
    <row r="14" spans="2:10" ht="19.95" customHeight="1" x14ac:dyDescent="0.3">
      <c r="B14" s="128"/>
      <c r="C14" s="5" t="s">
        <v>27</v>
      </c>
      <c r="D14" s="30">
        <v>6131.1789000000008</v>
      </c>
      <c r="E14" s="13" t="s">
        <v>23</v>
      </c>
      <c r="F14" s="107"/>
      <c r="G14" s="18">
        <f t="shared" si="3"/>
        <v>5824.619955000001</v>
      </c>
      <c r="H14" s="18">
        <f t="shared" si="4"/>
        <v>5518.0610100000004</v>
      </c>
      <c r="I14" s="18">
        <f t="shared" si="5"/>
        <v>4904.9431200000008</v>
      </c>
      <c r="J14" s="23"/>
    </row>
    <row r="15" spans="2:10" ht="19.95" customHeight="1" x14ac:dyDescent="0.3">
      <c r="B15" s="128"/>
      <c r="C15" s="5" t="s">
        <v>33</v>
      </c>
      <c r="D15" s="30">
        <v>6896.6667000000007</v>
      </c>
      <c r="E15" s="13" t="s">
        <v>23</v>
      </c>
      <c r="F15" s="107"/>
      <c r="G15" s="18">
        <f t="shared" si="3"/>
        <v>6551.8333650000004</v>
      </c>
      <c r="H15" s="18">
        <f t="shared" si="4"/>
        <v>6207.0000300000011</v>
      </c>
      <c r="I15" s="18">
        <f t="shared" si="5"/>
        <v>5517.3333600000005</v>
      </c>
      <c r="J15" s="23"/>
    </row>
    <row r="16" spans="2:10" ht="19.95" customHeight="1" x14ac:dyDescent="0.3">
      <c r="B16" s="128"/>
      <c r="C16" s="5" t="s">
        <v>34</v>
      </c>
      <c r="D16" s="30">
        <v>6128.2683000000015</v>
      </c>
      <c r="E16" s="13" t="s">
        <v>23</v>
      </c>
      <c r="F16" s="107"/>
      <c r="G16" s="18">
        <f t="shared" si="3"/>
        <v>5821.8548850000016</v>
      </c>
      <c r="H16" s="18">
        <f t="shared" si="4"/>
        <v>5515.4414700000016</v>
      </c>
      <c r="I16" s="18">
        <f t="shared" si="5"/>
        <v>4902.6146400000016</v>
      </c>
      <c r="J16" s="23"/>
    </row>
    <row r="17" spans="2:10" ht="19.95" customHeight="1" x14ac:dyDescent="0.3">
      <c r="B17" s="128"/>
      <c r="C17" s="5" t="s">
        <v>35</v>
      </c>
      <c r="D17" s="30">
        <v>5356.9593000000004</v>
      </c>
      <c r="E17" s="13" t="s">
        <v>23</v>
      </c>
      <c r="F17" s="107"/>
      <c r="G17" s="18">
        <f t="shared" si="3"/>
        <v>5089.1113350000005</v>
      </c>
      <c r="H17" s="18">
        <f t="shared" si="4"/>
        <v>4821.2633700000006</v>
      </c>
      <c r="I17" s="18">
        <f t="shared" si="5"/>
        <v>4285.5674400000007</v>
      </c>
      <c r="J17" s="23"/>
    </row>
    <row r="18" spans="2:10" ht="19.95" customHeight="1" x14ac:dyDescent="0.3">
      <c r="B18" s="128"/>
      <c r="C18" s="5" t="s">
        <v>36</v>
      </c>
      <c r="D18" s="30">
        <v>4587.1056000000008</v>
      </c>
      <c r="E18" s="13" t="s">
        <v>23</v>
      </c>
      <c r="F18" s="107"/>
      <c r="G18" s="18">
        <f t="shared" si="3"/>
        <v>4357.750320000001</v>
      </c>
      <c r="H18" s="18">
        <f t="shared" si="4"/>
        <v>4128.3950400000003</v>
      </c>
      <c r="I18" s="18">
        <f t="shared" si="5"/>
        <v>3669.6844800000008</v>
      </c>
      <c r="J18" s="23"/>
    </row>
    <row r="19" spans="2:10" ht="19.95" customHeight="1" x14ac:dyDescent="0.3">
      <c r="B19" s="128"/>
      <c r="C19" s="5" t="s">
        <v>37</v>
      </c>
      <c r="D19" s="30">
        <v>3433.0527000000011</v>
      </c>
      <c r="E19" s="13" t="s">
        <v>23</v>
      </c>
      <c r="F19" s="108"/>
      <c r="G19" s="18">
        <f t="shared" si="3"/>
        <v>3261.4000650000012</v>
      </c>
      <c r="H19" s="18">
        <f t="shared" si="4"/>
        <v>3089.7474300000008</v>
      </c>
      <c r="I19" s="18">
        <f t="shared" si="5"/>
        <v>2746.442160000001</v>
      </c>
      <c r="J19" s="23"/>
    </row>
    <row r="20" spans="2:10" ht="130.19999999999999" customHeight="1" x14ac:dyDescent="0.3">
      <c r="B20" s="55" t="s">
        <v>28</v>
      </c>
      <c r="C20" s="14" t="s">
        <v>18</v>
      </c>
      <c r="D20" s="30">
        <v>17990.418600000005</v>
      </c>
      <c r="E20" s="5" t="s">
        <v>6</v>
      </c>
      <c r="F20" s="14" t="s">
        <v>82</v>
      </c>
      <c r="G20" s="19">
        <f t="shared" si="3"/>
        <v>17090.897670000006</v>
      </c>
      <c r="H20" s="19">
        <f t="shared" si="4"/>
        <v>16191.376740000003</v>
      </c>
      <c r="I20" s="19">
        <f t="shared" si="5"/>
        <v>14392.334880000004</v>
      </c>
      <c r="J20" s="23"/>
    </row>
    <row r="21" spans="2:10" ht="15.6" x14ac:dyDescent="0.3">
      <c r="B21" s="4"/>
    </row>
    <row r="22" spans="2:10" ht="15.6" x14ac:dyDescent="0.3">
      <c r="B22" s="4" t="s">
        <v>16</v>
      </c>
    </row>
    <row r="24" spans="2:10" ht="15.6" x14ac:dyDescent="0.3">
      <c r="B24" s="4"/>
    </row>
    <row r="25" spans="2:10" ht="15.6" x14ac:dyDescent="0.3">
      <c r="B25" s="4"/>
    </row>
    <row r="26" spans="2:10" ht="15.6" x14ac:dyDescent="0.3">
      <c r="B26" s="4"/>
    </row>
  </sheetData>
  <mergeCells count="6">
    <mergeCell ref="B1:F1"/>
    <mergeCell ref="D2:E2"/>
    <mergeCell ref="B5:B8"/>
    <mergeCell ref="F5:F8"/>
    <mergeCell ref="B9:B19"/>
    <mergeCell ref="F9:F19"/>
  </mergeCells>
  <pageMargins left="0.70866141732283472" right="0.70866141732283472" top="0.17" bottom="0.18" header="0.18" footer="0.17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1"/>
  <sheetViews>
    <sheetView topLeftCell="A19" zoomScale="102" zoomScaleNormal="102" workbookViewId="0">
      <selection activeCell="D25" sqref="D25"/>
    </sheetView>
  </sheetViews>
  <sheetFormatPr defaultRowHeight="14.4" x14ac:dyDescent="0.3"/>
  <cols>
    <col min="1" max="1" width="3.6640625" customWidth="1"/>
    <col min="2" max="2" width="30.6640625" customWidth="1"/>
    <col min="3" max="3" width="14.6640625" customWidth="1"/>
    <col min="4" max="4" width="10.88671875" style="34" customWidth="1"/>
    <col min="5" max="5" width="9.6640625" customWidth="1"/>
    <col min="6" max="6" width="20.6640625" customWidth="1"/>
    <col min="7" max="7" width="10.5546875" customWidth="1"/>
    <col min="8" max="9" width="9.6640625" customWidth="1"/>
  </cols>
  <sheetData>
    <row r="1" spans="2:10" ht="18.600000000000001" customHeight="1" x14ac:dyDescent="0.3">
      <c r="B1" s="78" t="s">
        <v>0</v>
      </c>
      <c r="C1" s="79"/>
      <c r="D1" s="79"/>
      <c r="E1" s="79"/>
      <c r="F1" s="79"/>
    </row>
    <row r="2" spans="2:10" s="3" customFormat="1" ht="19.95" customHeight="1" x14ac:dyDescent="0.35">
      <c r="B2" s="9" t="s">
        <v>107</v>
      </c>
      <c r="C2" s="2" t="s">
        <v>2</v>
      </c>
      <c r="D2" s="80" t="s">
        <v>3</v>
      </c>
      <c r="E2" s="81"/>
      <c r="F2" s="1" t="s">
        <v>4</v>
      </c>
      <c r="G2" s="16">
        <v>-0.05</v>
      </c>
      <c r="H2" s="16">
        <v>-0.1</v>
      </c>
      <c r="I2" s="16">
        <v>-0.2</v>
      </c>
    </row>
    <row r="3" spans="2:10" ht="124.95" customHeight="1" x14ac:dyDescent="0.3">
      <c r="B3" s="7" t="s">
        <v>17</v>
      </c>
      <c r="C3" s="88" t="s">
        <v>18</v>
      </c>
      <c r="D3" s="136">
        <v>14000</v>
      </c>
      <c r="E3" s="124" t="s">
        <v>6</v>
      </c>
      <c r="F3" s="14" t="s">
        <v>108</v>
      </c>
      <c r="G3" s="117">
        <f>D3-D3*0.05</f>
        <v>13300</v>
      </c>
      <c r="H3" s="117">
        <f>D3-D3*0.1</f>
        <v>12600</v>
      </c>
      <c r="I3" s="117">
        <f>D3-D3*0.2</f>
        <v>11200</v>
      </c>
      <c r="J3" s="23"/>
    </row>
    <row r="4" spans="2:10" ht="70.2" customHeight="1" x14ac:dyDescent="0.3">
      <c r="B4" s="10" t="s">
        <v>109</v>
      </c>
      <c r="C4" s="90"/>
      <c r="D4" s="137"/>
      <c r="E4" s="119"/>
      <c r="F4" s="14" t="s">
        <v>43</v>
      </c>
      <c r="G4" s="130"/>
      <c r="H4" s="130"/>
      <c r="I4" s="130"/>
      <c r="J4" s="23"/>
    </row>
    <row r="5" spans="2:10" ht="31.95" customHeight="1" x14ac:dyDescent="0.3">
      <c r="B5" s="103" t="s">
        <v>21</v>
      </c>
      <c r="C5" s="5" t="s">
        <v>22</v>
      </c>
      <c r="D5" s="30">
        <v>9715</v>
      </c>
      <c r="E5" s="5" t="s">
        <v>23</v>
      </c>
      <c r="F5" s="133" t="s">
        <v>24</v>
      </c>
      <c r="G5" s="19">
        <f>D5-D5*0.05</f>
        <v>9229.25</v>
      </c>
      <c r="H5" s="19">
        <f>D5-D5*0.1</f>
        <v>8743.5</v>
      </c>
      <c r="I5" s="19">
        <f>D5-D5*0.2</f>
        <v>7772</v>
      </c>
      <c r="J5" s="23"/>
    </row>
    <row r="6" spans="2:10" ht="31.95" customHeight="1" x14ac:dyDescent="0.3">
      <c r="B6" s="104"/>
      <c r="C6" s="5" t="s">
        <v>25</v>
      </c>
      <c r="D6" s="30">
        <v>8290</v>
      </c>
      <c r="E6" s="5" t="s">
        <v>23</v>
      </c>
      <c r="F6" s="135"/>
      <c r="G6" s="19">
        <f>D6-D6*0.05</f>
        <v>7875.5</v>
      </c>
      <c r="H6" s="19">
        <f>D6-D6*0.1</f>
        <v>7461</v>
      </c>
      <c r="I6" s="19">
        <f>D6-D6*0.2</f>
        <v>6632</v>
      </c>
      <c r="J6" s="23"/>
    </row>
    <row r="7" spans="2:10" ht="31.95" customHeight="1" x14ac:dyDescent="0.3">
      <c r="B7" s="104"/>
      <c r="C7" s="5" t="s">
        <v>26</v>
      </c>
      <c r="D7" s="30">
        <v>6980</v>
      </c>
      <c r="E7" s="5" t="s">
        <v>23</v>
      </c>
      <c r="F7" s="135"/>
      <c r="G7" s="19">
        <f>D7-D7*0.05</f>
        <v>6631</v>
      </c>
      <c r="H7" s="19">
        <f>D7-D7*0.1</f>
        <v>6282</v>
      </c>
      <c r="I7" s="19">
        <f>D7-D7*0.2</f>
        <v>5584</v>
      </c>
      <c r="J7" s="23"/>
    </row>
    <row r="8" spans="2:10" ht="31.95" customHeight="1" x14ac:dyDescent="0.3">
      <c r="B8" s="105"/>
      <c r="C8" s="5" t="s">
        <v>27</v>
      </c>
      <c r="D8" s="30">
        <v>6200</v>
      </c>
      <c r="E8" s="5" t="s">
        <v>23</v>
      </c>
      <c r="F8" s="134"/>
      <c r="G8" s="19">
        <f>D8-D8*0.05</f>
        <v>5890</v>
      </c>
      <c r="H8" s="19">
        <f>D8-D8*0.1</f>
        <v>5580</v>
      </c>
      <c r="I8" s="19">
        <f>D8-D8*0.2</f>
        <v>4960</v>
      </c>
      <c r="J8" s="23"/>
    </row>
    <row r="9" spans="2:10" ht="19.95" customHeight="1" x14ac:dyDescent="0.3">
      <c r="B9" s="103" t="s">
        <v>29</v>
      </c>
      <c r="C9" s="5" t="s">
        <v>30</v>
      </c>
      <c r="D9" s="30">
        <v>12553.417800000003</v>
      </c>
      <c r="E9" s="13" t="s">
        <v>23</v>
      </c>
      <c r="F9" s="88" t="s">
        <v>110</v>
      </c>
      <c r="G9" s="19">
        <f t="shared" ref="G9:G19" si="0">D9-D9*0.05</f>
        <v>11925.746910000003</v>
      </c>
      <c r="H9" s="19">
        <f t="shared" ref="H9:H19" si="1">D9-D9*0.1</f>
        <v>11298.076020000002</v>
      </c>
      <c r="I9" s="19">
        <f t="shared" ref="I9:I19" si="2">D9-D9*0.2</f>
        <v>10042.734240000002</v>
      </c>
      <c r="J9" s="23"/>
    </row>
    <row r="10" spans="2:10" ht="19.95" customHeight="1" x14ac:dyDescent="0.3">
      <c r="B10" s="104"/>
      <c r="C10" s="5" t="s">
        <v>22</v>
      </c>
      <c r="D10" s="30">
        <v>9393.9615000000013</v>
      </c>
      <c r="E10" s="13" t="s">
        <v>23</v>
      </c>
      <c r="F10" s="89"/>
      <c r="G10" s="19">
        <f t="shared" si="0"/>
        <v>8924.263425000001</v>
      </c>
      <c r="H10" s="19">
        <f t="shared" si="1"/>
        <v>8454.5653500000008</v>
      </c>
      <c r="I10" s="19">
        <f t="shared" si="2"/>
        <v>7515.1692000000012</v>
      </c>
      <c r="J10" s="23"/>
    </row>
    <row r="11" spans="2:10" ht="19.95" customHeight="1" x14ac:dyDescent="0.3">
      <c r="B11" s="104"/>
      <c r="C11" s="5" t="s">
        <v>25</v>
      </c>
      <c r="D11" s="30">
        <v>8350</v>
      </c>
      <c r="E11" s="13" t="s">
        <v>23</v>
      </c>
      <c r="F11" s="89"/>
      <c r="G11" s="19">
        <f t="shared" si="0"/>
        <v>7932.5</v>
      </c>
      <c r="H11" s="19">
        <f t="shared" si="1"/>
        <v>7515</v>
      </c>
      <c r="I11" s="19">
        <f t="shared" si="2"/>
        <v>6680</v>
      </c>
      <c r="J11" s="23"/>
    </row>
    <row r="12" spans="2:10" ht="19.95" customHeight="1" x14ac:dyDescent="0.3">
      <c r="B12" s="104"/>
      <c r="C12" s="5" t="s">
        <v>32</v>
      </c>
      <c r="D12" s="30">
        <v>9410</v>
      </c>
      <c r="E12" s="13" t="s">
        <v>23</v>
      </c>
      <c r="F12" s="89"/>
      <c r="G12" s="19">
        <f t="shared" si="0"/>
        <v>8939.5</v>
      </c>
      <c r="H12" s="19">
        <f t="shared" si="1"/>
        <v>8469</v>
      </c>
      <c r="I12" s="19">
        <f t="shared" si="2"/>
        <v>7528</v>
      </c>
      <c r="J12" s="23"/>
    </row>
    <row r="13" spans="2:10" ht="19.95" customHeight="1" x14ac:dyDescent="0.3">
      <c r="B13" s="104"/>
      <c r="C13" s="5" t="s">
        <v>26</v>
      </c>
      <c r="D13" s="30">
        <v>7040</v>
      </c>
      <c r="E13" s="13" t="s">
        <v>23</v>
      </c>
      <c r="F13" s="89"/>
      <c r="G13" s="19">
        <f t="shared" si="0"/>
        <v>6688</v>
      </c>
      <c r="H13" s="19">
        <f t="shared" si="1"/>
        <v>6336</v>
      </c>
      <c r="I13" s="19">
        <f t="shared" si="2"/>
        <v>5632</v>
      </c>
      <c r="J13" s="23"/>
    </row>
    <row r="14" spans="2:10" ht="19.95" customHeight="1" x14ac:dyDescent="0.3">
      <c r="B14" s="104"/>
      <c r="C14" s="5" t="s">
        <v>27</v>
      </c>
      <c r="D14" s="30">
        <v>6250</v>
      </c>
      <c r="E14" s="13" t="s">
        <v>23</v>
      </c>
      <c r="F14" s="89"/>
      <c r="G14" s="19">
        <f t="shared" si="0"/>
        <v>5937.5</v>
      </c>
      <c r="H14" s="19">
        <f t="shared" si="1"/>
        <v>5625</v>
      </c>
      <c r="I14" s="19">
        <f t="shared" si="2"/>
        <v>5000</v>
      </c>
      <c r="J14" s="23"/>
    </row>
    <row r="15" spans="2:10" ht="19.95" customHeight="1" x14ac:dyDescent="0.3">
      <c r="B15" s="104"/>
      <c r="C15" s="5" t="s">
        <v>33</v>
      </c>
      <c r="D15" s="30">
        <v>7030</v>
      </c>
      <c r="E15" s="13" t="s">
        <v>23</v>
      </c>
      <c r="F15" s="89"/>
      <c r="G15" s="19">
        <f t="shared" si="0"/>
        <v>6678.5</v>
      </c>
      <c r="H15" s="19">
        <f t="shared" si="1"/>
        <v>6327</v>
      </c>
      <c r="I15" s="19">
        <f t="shared" si="2"/>
        <v>5624</v>
      </c>
      <c r="J15" s="23"/>
    </row>
    <row r="16" spans="2:10" ht="19.95" customHeight="1" x14ac:dyDescent="0.3">
      <c r="B16" s="104"/>
      <c r="C16" s="5" t="s">
        <v>34</v>
      </c>
      <c r="D16" s="30">
        <v>6250</v>
      </c>
      <c r="E16" s="13" t="s">
        <v>23</v>
      </c>
      <c r="F16" s="89"/>
      <c r="G16" s="19">
        <f t="shared" si="0"/>
        <v>5937.5</v>
      </c>
      <c r="H16" s="19">
        <f t="shared" si="1"/>
        <v>5625</v>
      </c>
      <c r="I16" s="19">
        <f t="shared" si="2"/>
        <v>5000</v>
      </c>
      <c r="J16" s="23"/>
    </row>
    <row r="17" spans="2:10" ht="19.95" customHeight="1" x14ac:dyDescent="0.3">
      <c r="B17" s="104"/>
      <c r="C17" s="5" t="s">
        <v>35</v>
      </c>
      <c r="D17" s="30">
        <v>5460</v>
      </c>
      <c r="E17" s="13" t="s">
        <v>23</v>
      </c>
      <c r="F17" s="89"/>
      <c r="G17" s="19">
        <f t="shared" si="0"/>
        <v>5187</v>
      </c>
      <c r="H17" s="19">
        <f t="shared" si="1"/>
        <v>4914</v>
      </c>
      <c r="I17" s="19">
        <f t="shared" si="2"/>
        <v>4368</v>
      </c>
      <c r="J17" s="23"/>
    </row>
    <row r="18" spans="2:10" ht="19.95" customHeight="1" x14ac:dyDescent="0.3">
      <c r="B18" s="104"/>
      <c r="C18" s="5" t="s">
        <v>36</v>
      </c>
      <c r="D18" s="30">
        <v>4680</v>
      </c>
      <c r="E18" s="13" t="s">
        <v>23</v>
      </c>
      <c r="F18" s="89"/>
      <c r="G18" s="19">
        <f t="shared" si="0"/>
        <v>4446</v>
      </c>
      <c r="H18" s="19">
        <f t="shared" si="1"/>
        <v>4212</v>
      </c>
      <c r="I18" s="19">
        <f t="shared" si="2"/>
        <v>3744</v>
      </c>
      <c r="J18" s="23"/>
    </row>
    <row r="19" spans="2:10" ht="19.95" customHeight="1" x14ac:dyDescent="0.3">
      <c r="B19" s="105"/>
      <c r="C19" s="5" t="s">
        <v>37</v>
      </c>
      <c r="D19" s="30">
        <v>3500</v>
      </c>
      <c r="E19" s="13" t="s">
        <v>23</v>
      </c>
      <c r="F19" s="90"/>
      <c r="G19" s="19">
        <f t="shared" si="0"/>
        <v>3325</v>
      </c>
      <c r="H19" s="19">
        <f t="shared" si="1"/>
        <v>3150</v>
      </c>
      <c r="I19" s="19">
        <f t="shared" si="2"/>
        <v>2800</v>
      </c>
      <c r="J19" s="23"/>
    </row>
    <row r="20" spans="2:10" ht="130.19999999999999" customHeight="1" x14ac:dyDescent="0.3">
      <c r="B20" s="55" t="s">
        <v>28</v>
      </c>
      <c r="C20" s="14" t="s">
        <v>18</v>
      </c>
      <c r="D20" s="30">
        <v>19230</v>
      </c>
      <c r="E20" s="5" t="s">
        <v>6</v>
      </c>
      <c r="F20" s="14" t="s">
        <v>111</v>
      </c>
      <c r="G20" s="19">
        <f t="shared" ref="G20:G25" si="3">D20-D20*0.05</f>
        <v>18268.5</v>
      </c>
      <c r="H20" s="19">
        <f t="shared" ref="H20:H25" si="4">D20-D20*0.1</f>
        <v>17307</v>
      </c>
      <c r="I20" s="19">
        <f t="shared" ref="I20:I25" si="5">D20-D20*0.2</f>
        <v>15384</v>
      </c>
      <c r="J20" s="23"/>
    </row>
    <row r="21" spans="2:10" ht="64.95" customHeight="1" x14ac:dyDescent="0.3">
      <c r="B21" s="131" t="s">
        <v>112</v>
      </c>
      <c r="C21" s="5" t="s">
        <v>41</v>
      </c>
      <c r="D21" s="30">
        <v>11500</v>
      </c>
      <c r="E21" s="5" t="s">
        <v>23</v>
      </c>
      <c r="F21" s="11" t="s">
        <v>24</v>
      </c>
      <c r="G21" s="19">
        <f t="shared" si="3"/>
        <v>10925</v>
      </c>
      <c r="H21" s="19">
        <f t="shared" si="4"/>
        <v>10350</v>
      </c>
      <c r="I21" s="19">
        <f t="shared" si="5"/>
        <v>9200</v>
      </c>
      <c r="J21" s="23"/>
    </row>
    <row r="22" spans="2:10" ht="64.95" customHeight="1" x14ac:dyDescent="0.3">
      <c r="B22" s="120"/>
      <c r="C22" s="5" t="s">
        <v>39</v>
      </c>
      <c r="D22" s="30">
        <v>10220</v>
      </c>
      <c r="E22" s="5" t="s">
        <v>23</v>
      </c>
      <c r="F22" s="11"/>
      <c r="G22" s="19">
        <f t="shared" si="3"/>
        <v>9709</v>
      </c>
      <c r="H22" s="19">
        <f t="shared" si="4"/>
        <v>9198</v>
      </c>
      <c r="I22" s="19">
        <f t="shared" si="5"/>
        <v>8176</v>
      </c>
      <c r="J22" s="23"/>
    </row>
    <row r="23" spans="2:10" ht="130.19999999999999" customHeight="1" x14ac:dyDescent="0.3">
      <c r="B23" s="56" t="s">
        <v>113</v>
      </c>
      <c r="C23" s="5" t="s">
        <v>39</v>
      </c>
      <c r="D23" s="30">
        <v>13050</v>
      </c>
      <c r="E23" s="5" t="s">
        <v>23</v>
      </c>
      <c r="F23" s="11" t="s">
        <v>24</v>
      </c>
      <c r="G23" s="19">
        <f t="shared" si="3"/>
        <v>12397.5</v>
      </c>
      <c r="H23" s="19">
        <f t="shared" si="4"/>
        <v>11745</v>
      </c>
      <c r="I23" s="19">
        <f t="shared" si="5"/>
        <v>10440</v>
      </c>
      <c r="J23" s="23"/>
    </row>
    <row r="24" spans="2:10" ht="64.95" customHeight="1" x14ac:dyDescent="0.3">
      <c r="B24" s="131" t="s">
        <v>114</v>
      </c>
      <c r="C24" s="5" t="s">
        <v>41</v>
      </c>
      <c r="D24" s="30">
        <v>14900</v>
      </c>
      <c r="E24" s="5" t="s">
        <v>23</v>
      </c>
      <c r="F24" s="133" t="s">
        <v>24</v>
      </c>
      <c r="G24" s="19">
        <f t="shared" si="3"/>
        <v>14155</v>
      </c>
      <c r="H24" s="19">
        <f t="shared" si="4"/>
        <v>13410</v>
      </c>
      <c r="I24" s="19">
        <f t="shared" si="5"/>
        <v>11920</v>
      </c>
      <c r="J24" s="23"/>
    </row>
    <row r="25" spans="2:10" ht="64.95" customHeight="1" x14ac:dyDescent="0.3">
      <c r="B25" s="132"/>
      <c r="C25" s="5" t="s">
        <v>39</v>
      </c>
      <c r="D25" s="30">
        <v>12800</v>
      </c>
      <c r="E25" s="5" t="s">
        <v>23</v>
      </c>
      <c r="F25" s="134"/>
      <c r="G25" s="19">
        <f t="shared" si="3"/>
        <v>12160</v>
      </c>
      <c r="H25" s="19">
        <f t="shared" si="4"/>
        <v>11520</v>
      </c>
      <c r="I25" s="19">
        <f t="shared" si="5"/>
        <v>10240</v>
      </c>
      <c r="J25" s="23"/>
    </row>
    <row r="26" spans="2:10" ht="15.6" x14ac:dyDescent="0.3">
      <c r="B26" s="4"/>
    </row>
    <row r="27" spans="2:10" ht="15.6" x14ac:dyDescent="0.3">
      <c r="B27" s="4"/>
    </row>
    <row r="28" spans="2:10" ht="15.6" x14ac:dyDescent="0.3">
      <c r="B28" s="4" t="s">
        <v>16</v>
      </c>
    </row>
    <row r="29" spans="2:10" ht="15.6" x14ac:dyDescent="0.3">
      <c r="B29" s="4"/>
    </row>
    <row r="30" spans="2:10" ht="15.6" x14ac:dyDescent="0.3">
      <c r="B30" s="4"/>
    </row>
    <row r="31" spans="2:10" ht="15.6" x14ac:dyDescent="0.3">
      <c r="B31" s="4"/>
    </row>
  </sheetData>
  <mergeCells count="15">
    <mergeCell ref="B1:F1"/>
    <mergeCell ref="B5:B8"/>
    <mergeCell ref="F5:F8"/>
    <mergeCell ref="C3:C4"/>
    <mergeCell ref="D2:E2"/>
    <mergeCell ref="E3:E4"/>
    <mergeCell ref="D3:D4"/>
    <mergeCell ref="G3:G4"/>
    <mergeCell ref="H3:H4"/>
    <mergeCell ref="I3:I4"/>
    <mergeCell ref="B24:B25"/>
    <mergeCell ref="F24:F25"/>
    <mergeCell ref="B21:B22"/>
    <mergeCell ref="B9:B19"/>
    <mergeCell ref="F9:F19"/>
  </mergeCells>
  <pageMargins left="0.23622047244094491" right="0.15748031496062992" top="0.15748031496062992" bottom="0.23622047244094491" header="0.19685039370078741" footer="0.19685039370078741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2"/>
  <sheetViews>
    <sheetView topLeftCell="A13" zoomScale="102" zoomScaleNormal="102" workbookViewId="0">
      <selection activeCell="D26" sqref="D26"/>
    </sheetView>
  </sheetViews>
  <sheetFormatPr defaultRowHeight="14.4" x14ac:dyDescent="0.3"/>
  <cols>
    <col min="1" max="1" width="3.6640625" customWidth="1"/>
    <col min="2" max="2" width="30.6640625" customWidth="1"/>
    <col min="3" max="3" width="14.6640625" customWidth="1"/>
    <col min="4" max="4" width="10.109375" style="34" customWidth="1"/>
    <col min="5" max="5" width="9.88671875" customWidth="1"/>
    <col min="6" max="6" width="20.6640625" customWidth="1"/>
    <col min="7" max="7" width="9" customWidth="1"/>
    <col min="8" max="8" width="9.88671875" customWidth="1"/>
    <col min="9" max="9" width="9.6640625" style="8" customWidth="1"/>
  </cols>
  <sheetData>
    <row r="1" spans="2:10" ht="18.600000000000001" customHeight="1" x14ac:dyDescent="0.3">
      <c r="B1" s="78" t="s">
        <v>0</v>
      </c>
      <c r="C1" s="79"/>
      <c r="D1" s="79"/>
      <c r="E1" s="79"/>
      <c r="F1" s="79"/>
    </row>
    <row r="2" spans="2:10" s="3" customFormat="1" ht="19.95" customHeight="1" x14ac:dyDescent="0.35">
      <c r="B2" s="9" t="s">
        <v>118</v>
      </c>
      <c r="C2" s="2" t="s">
        <v>2</v>
      </c>
      <c r="D2" s="80" t="s">
        <v>3</v>
      </c>
      <c r="E2" s="81"/>
      <c r="F2" s="1" t="s">
        <v>4</v>
      </c>
      <c r="G2" s="16">
        <v>-0.05</v>
      </c>
      <c r="H2" s="16">
        <v>-0.1</v>
      </c>
      <c r="I2" s="17">
        <v>-0.2</v>
      </c>
    </row>
    <row r="3" spans="2:10" ht="120" customHeight="1" x14ac:dyDescent="0.3">
      <c r="B3" s="7" t="s">
        <v>17</v>
      </c>
      <c r="C3" s="144" t="s">
        <v>18</v>
      </c>
      <c r="D3" s="136">
        <f>16000</f>
        <v>16000</v>
      </c>
      <c r="E3" s="124" t="s">
        <v>6</v>
      </c>
      <c r="F3" s="88" t="s">
        <v>7</v>
      </c>
      <c r="G3" s="117">
        <f>D3-D3*0.05</f>
        <v>15200</v>
      </c>
      <c r="H3" s="117">
        <f>D3-D3*0.1</f>
        <v>14400</v>
      </c>
      <c r="I3" s="139">
        <f>D3-D3*0.2</f>
        <v>12800</v>
      </c>
      <c r="J3" s="23"/>
    </row>
    <row r="4" spans="2:10" ht="75.75" customHeight="1" x14ac:dyDescent="0.3">
      <c r="B4" s="10" t="s">
        <v>19</v>
      </c>
      <c r="C4" s="145"/>
      <c r="D4" s="147"/>
      <c r="E4" s="118"/>
      <c r="F4" s="90"/>
      <c r="G4" s="138"/>
      <c r="H4" s="138"/>
      <c r="I4" s="140"/>
      <c r="J4" s="23"/>
    </row>
    <row r="5" spans="2:10" ht="75" customHeight="1" x14ac:dyDescent="0.3">
      <c r="B5" s="10" t="s">
        <v>20</v>
      </c>
      <c r="C5" s="146"/>
      <c r="D5" s="137"/>
      <c r="E5" s="119"/>
      <c r="F5" s="14" t="s">
        <v>119</v>
      </c>
      <c r="G5" s="130"/>
      <c r="H5" s="130"/>
      <c r="I5" s="141"/>
      <c r="J5" s="23"/>
    </row>
    <row r="6" spans="2:10" ht="19.95" customHeight="1" x14ac:dyDescent="0.3">
      <c r="B6" s="103" t="s">
        <v>21</v>
      </c>
      <c r="C6" s="5" t="s">
        <v>22</v>
      </c>
      <c r="D6" s="30">
        <v>16222.156335</v>
      </c>
      <c r="E6" s="5" t="s">
        <v>23</v>
      </c>
      <c r="F6" s="133" t="s">
        <v>24</v>
      </c>
      <c r="G6" s="19">
        <f t="shared" ref="G6:G12" si="0">D6-D6*0.05</f>
        <v>15411.04851825</v>
      </c>
      <c r="H6" s="19">
        <f t="shared" ref="H6:H12" si="1">D6-D6*0.1</f>
        <v>14599.9407015</v>
      </c>
      <c r="I6" s="18">
        <f t="shared" ref="I6:I12" si="2">D6-D6*0.2</f>
        <v>12977.725068</v>
      </c>
      <c r="J6" s="23"/>
    </row>
    <row r="7" spans="2:10" ht="19.95" customHeight="1" x14ac:dyDescent="0.3">
      <c r="B7" s="104"/>
      <c r="C7" s="5" t="s">
        <v>25</v>
      </c>
      <c r="D7" s="30">
        <v>14523.457410000003</v>
      </c>
      <c r="E7" s="5" t="s">
        <v>23</v>
      </c>
      <c r="F7" s="135"/>
      <c r="G7" s="19">
        <f t="shared" si="0"/>
        <v>13797.284539500002</v>
      </c>
      <c r="H7" s="19">
        <f t="shared" si="1"/>
        <v>13071.111669000002</v>
      </c>
      <c r="I7" s="18">
        <f t="shared" si="2"/>
        <v>11618.765928000003</v>
      </c>
      <c r="J7" s="23"/>
    </row>
    <row r="8" spans="2:10" ht="19.95" customHeight="1" x14ac:dyDescent="0.3">
      <c r="B8" s="104"/>
      <c r="C8" s="5" t="s">
        <v>115</v>
      </c>
      <c r="D8" s="30">
        <v>11000</v>
      </c>
      <c r="E8" s="5" t="s">
        <v>23</v>
      </c>
      <c r="F8" s="135"/>
      <c r="G8" s="19">
        <f t="shared" si="0"/>
        <v>10450</v>
      </c>
      <c r="H8" s="19">
        <f t="shared" si="1"/>
        <v>9900</v>
      </c>
      <c r="I8" s="18">
        <f t="shared" si="2"/>
        <v>8800</v>
      </c>
      <c r="J8" s="23"/>
    </row>
    <row r="9" spans="2:10" ht="19.95" customHeight="1" x14ac:dyDescent="0.3">
      <c r="B9" s="104"/>
      <c r="C9" s="5" t="s">
        <v>26</v>
      </c>
      <c r="D9" s="30">
        <v>12500</v>
      </c>
      <c r="E9" s="5" t="s">
        <v>23</v>
      </c>
      <c r="F9" s="135"/>
      <c r="G9" s="19">
        <f t="shared" si="0"/>
        <v>11875</v>
      </c>
      <c r="H9" s="19">
        <f t="shared" si="1"/>
        <v>11250</v>
      </c>
      <c r="I9" s="18">
        <f t="shared" si="2"/>
        <v>10000</v>
      </c>
      <c r="J9" s="23"/>
    </row>
    <row r="10" spans="2:10" ht="19.95" customHeight="1" x14ac:dyDescent="0.3">
      <c r="B10" s="104"/>
      <c r="C10" s="5" t="s">
        <v>27</v>
      </c>
      <c r="D10" s="30">
        <v>11300</v>
      </c>
      <c r="E10" s="5" t="s">
        <v>23</v>
      </c>
      <c r="F10" s="135"/>
      <c r="G10" s="19">
        <f t="shared" si="0"/>
        <v>10735</v>
      </c>
      <c r="H10" s="19">
        <f t="shared" si="1"/>
        <v>10170</v>
      </c>
      <c r="I10" s="18">
        <f t="shared" si="2"/>
        <v>9040</v>
      </c>
      <c r="J10" s="23"/>
    </row>
    <row r="11" spans="2:10" ht="30" customHeight="1" x14ac:dyDescent="0.3">
      <c r="B11" s="105"/>
      <c r="C11" s="5" t="s">
        <v>116</v>
      </c>
      <c r="D11" s="30">
        <v>10000</v>
      </c>
      <c r="E11" s="5" t="s">
        <v>23</v>
      </c>
      <c r="F11" s="134"/>
      <c r="G11" s="19">
        <f t="shared" si="0"/>
        <v>9500</v>
      </c>
      <c r="H11" s="19">
        <f t="shared" si="1"/>
        <v>9000</v>
      </c>
      <c r="I11" s="18">
        <f t="shared" si="2"/>
        <v>8000</v>
      </c>
      <c r="J11" s="23"/>
    </row>
    <row r="12" spans="2:10" ht="132" customHeight="1" x14ac:dyDescent="0.3">
      <c r="B12" s="55" t="s">
        <v>28</v>
      </c>
      <c r="C12" s="14" t="s">
        <v>18</v>
      </c>
      <c r="D12" s="30">
        <v>21453.814305</v>
      </c>
      <c r="E12" s="5" t="s">
        <v>6</v>
      </c>
      <c r="F12" s="14" t="s">
        <v>120</v>
      </c>
      <c r="G12" s="19">
        <f t="shared" si="0"/>
        <v>20381.123589750001</v>
      </c>
      <c r="H12" s="19">
        <f t="shared" si="1"/>
        <v>19308.432874499998</v>
      </c>
      <c r="I12" s="18">
        <f t="shared" si="2"/>
        <v>17163.051444000001</v>
      </c>
      <c r="J12" s="23"/>
    </row>
    <row r="13" spans="2:10" ht="19.95" customHeight="1" x14ac:dyDescent="0.3">
      <c r="B13" s="103" t="s">
        <v>29</v>
      </c>
      <c r="C13" s="5" t="s">
        <v>30</v>
      </c>
      <c r="D13" s="30">
        <v>14166.981675000001</v>
      </c>
      <c r="E13" s="13" t="s">
        <v>23</v>
      </c>
      <c r="F13" s="88" t="s">
        <v>117</v>
      </c>
      <c r="G13" s="19">
        <f t="shared" ref="G13:G23" si="3">D13-D13*0.05</f>
        <v>13458.632591250001</v>
      </c>
      <c r="H13" s="19">
        <f t="shared" ref="H13:H23" si="4">D13-D13*0.1</f>
        <v>12750.2835075</v>
      </c>
      <c r="I13" s="18">
        <f t="shared" ref="I13:I23" si="5">D13-D13*0.2</f>
        <v>11333.585340000001</v>
      </c>
      <c r="J13" s="23"/>
    </row>
    <row r="14" spans="2:10" ht="19.95" customHeight="1" x14ac:dyDescent="0.3">
      <c r="B14" s="104"/>
      <c r="C14" s="5" t="s">
        <v>22</v>
      </c>
      <c r="D14" s="30">
        <v>10602.224324999999</v>
      </c>
      <c r="E14" s="13" t="s">
        <v>23</v>
      </c>
      <c r="F14" s="89"/>
      <c r="G14" s="19">
        <f t="shared" si="3"/>
        <v>10072.11310875</v>
      </c>
      <c r="H14" s="19">
        <f t="shared" si="4"/>
        <v>9542.0018924999986</v>
      </c>
      <c r="I14" s="18">
        <f t="shared" si="5"/>
        <v>8481.7794599999997</v>
      </c>
      <c r="J14" s="23"/>
    </row>
    <row r="15" spans="2:10" ht="19.95" customHeight="1" x14ac:dyDescent="0.3">
      <c r="B15" s="104"/>
      <c r="C15" s="5" t="s">
        <v>25</v>
      </c>
      <c r="D15" s="30">
        <v>9412.2982799999991</v>
      </c>
      <c r="E15" s="13" t="s">
        <v>23</v>
      </c>
      <c r="F15" s="89"/>
      <c r="G15" s="19">
        <f t="shared" si="3"/>
        <v>8941.6833659999993</v>
      </c>
      <c r="H15" s="19">
        <f t="shared" si="4"/>
        <v>8471.0684519999995</v>
      </c>
      <c r="I15" s="18">
        <f t="shared" si="5"/>
        <v>7529.8386239999991</v>
      </c>
      <c r="J15" s="23"/>
    </row>
    <row r="16" spans="2:10" ht="19.95" customHeight="1" x14ac:dyDescent="0.3">
      <c r="B16" s="104"/>
      <c r="C16" s="5" t="s">
        <v>32</v>
      </c>
      <c r="D16" s="30">
        <v>10608.918705000002</v>
      </c>
      <c r="E16" s="13" t="s">
        <v>23</v>
      </c>
      <c r="F16" s="89"/>
      <c r="G16" s="19">
        <f t="shared" si="3"/>
        <v>10078.472769750002</v>
      </c>
      <c r="H16" s="19">
        <f t="shared" si="4"/>
        <v>9548.0268345000022</v>
      </c>
      <c r="I16" s="18">
        <f t="shared" si="5"/>
        <v>8487.1349640000008</v>
      </c>
      <c r="J16" s="23"/>
    </row>
    <row r="17" spans="2:10" ht="19.95" customHeight="1" x14ac:dyDescent="0.3">
      <c r="B17" s="104"/>
      <c r="C17" s="5" t="s">
        <v>26</v>
      </c>
      <c r="D17" s="30">
        <v>7939.5346799999998</v>
      </c>
      <c r="E17" s="13" t="s">
        <v>23</v>
      </c>
      <c r="F17" s="89"/>
      <c r="G17" s="19">
        <f t="shared" si="3"/>
        <v>7542.5579459999999</v>
      </c>
      <c r="H17" s="19">
        <f t="shared" si="4"/>
        <v>7145.5812120000001</v>
      </c>
      <c r="I17" s="18">
        <f t="shared" si="5"/>
        <v>6351.6277439999994</v>
      </c>
      <c r="J17" s="23"/>
    </row>
    <row r="18" spans="2:10" ht="19.95" customHeight="1" x14ac:dyDescent="0.3">
      <c r="B18" s="104"/>
      <c r="C18" s="5" t="s">
        <v>27</v>
      </c>
      <c r="D18" s="30">
        <v>7050.8557350000001</v>
      </c>
      <c r="E18" s="13" t="s">
        <v>23</v>
      </c>
      <c r="F18" s="89"/>
      <c r="G18" s="19">
        <f t="shared" si="3"/>
        <v>6698.3129482499999</v>
      </c>
      <c r="H18" s="19">
        <f t="shared" si="4"/>
        <v>6345.7701615000005</v>
      </c>
      <c r="I18" s="18">
        <f t="shared" si="5"/>
        <v>5640.6845880000001</v>
      </c>
      <c r="J18" s="23"/>
    </row>
    <row r="19" spans="2:10" ht="19.95" customHeight="1" x14ac:dyDescent="0.3">
      <c r="B19" s="104"/>
      <c r="C19" s="5" t="s">
        <v>33</v>
      </c>
      <c r="D19" s="30">
        <v>7931.1667050000005</v>
      </c>
      <c r="E19" s="13" t="s">
        <v>23</v>
      </c>
      <c r="F19" s="89"/>
      <c r="G19" s="19">
        <f t="shared" si="3"/>
        <v>7534.6083697500007</v>
      </c>
      <c r="H19" s="19">
        <f t="shared" si="4"/>
        <v>7138.0500345</v>
      </c>
      <c r="I19" s="18">
        <f t="shared" si="5"/>
        <v>6344.9333640000004</v>
      </c>
      <c r="J19" s="23"/>
    </row>
    <row r="20" spans="2:10" ht="19.95" customHeight="1" x14ac:dyDescent="0.3">
      <c r="B20" s="104"/>
      <c r="C20" s="5" t="s">
        <v>34</v>
      </c>
      <c r="D20" s="30">
        <v>7047.5085450000015</v>
      </c>
      <c r="E20" s="13" t="s">
        <v>23</v>
      </c>
      <c r="F20" s="89"/>
      <c r="G20" s="19">
        <f t="shared" si="3"/>
        <v>6695.1331177500015</v>
      </c>
      <c r="H20" s="19">
        <f t="shared" si="4"/>
        <v>6342.7576905000014</v>
      </c>
      <c r="I20" s="18">
        <f t="shared" si="5"/>
        <v>5638.0068360000014</v>
      </c>
      <c r="J20" s="23"/>
    </row>
    <row r="21" spans="2:10" ht="19.95" customHeight="1" x14ac:dyDescent="0.3">
      <c r="B21" s="104"/>
      <c r="C21" s="5" t="s">
        <v>35</v>
      </c>
      <c r="D21" s="30">
        <v>6160.5031950000002</v>
      </c>
      <c r="E21" s="13" t="s">
        <v>23</v>
      </c>
      <c r="F21" s="89"/>
      <c r="G21" s="19">
        <f t="shared" si="3"/>
        <v>5852.4780352500002</v>
      </c>
      <c r="H21" s="19">
        <f t="shared" si="4"/>
        <v>5544.4528755000001</v>
      </c>
      <c r="I21" s="18">
        <f t="shared" si="5"/>
        <v>4928.402556</v>
      </c>
      <c r="J21" s="23"/>
    </row>
    <row r="22" spans="2:10" ht="19.95" customHeight="1" x14ac:dyDescent="0.3">
      <c r="B22" s="104"/>
      <c r="C22" s="5" t="s">
        <v>36</v>
      </c>
      <c r="D22" s="30">
        <v>5275.1714400000001</v>
      </c>
      <c r="E22" s="13" t="s">
        <v>23</v>
      </c>
      <c r="F22" s="89"/>
      <c r="G22" s="19">
        <f t="shared" si="3"/>
        <v>5011.4128680000003</v>
      </c>
      <c r="H22" s="19">
        <f t="shared" si="4"/>
        <v>4747.6542959999997</v>
      </c>
      <c r="I22" s="18">
        <f t="shared" si="5"/>
        <v>4220.1371520000002</v>
      </c>
      <c r="J22" s="23"/>
    </row>
    <row r="23" spans="2:10" ht="19.95" customHeight="1" x14ac:dyDescent="0.3">
      <c r="B23" s="105"/>
      <c r="C23" s="5" t="s">
        <v>37</v>
      </c>
      <c r="D23" s="30">
        <v>4200</v>
      </c>
      <c r="E23" s="13" t="s">
        <v>23</v>
      </c>
      <c r="F23" s="90"/>
      <c r="G23" s="19">
        <f t="shared" si="3"/>
        <v>3990</v>
      </c>
      <c r="H23" s="19">
        <f t="shared" si="4"/>
        <v>3780</v>
      </c>
      <c r="I23" s="18">
        <f t="shared" si="5"/>
        <v>3360</v>
      </c>
      <c r="J23" s="23"/>
    </row>
    <row r="24" spans="2:10" ht="120" customHeight="1" x14ac:dyDescent="0.3">
      <c r="B24" s="6" t="s">
        <v>38</v>
      </c>
      <c r="C24" s="5" t="s">
        <v>39</v>
      </c>
      <c r="D24" s="30">
        <v>11300</v>
      </c>
      <c r="E24" s="5" t="s">
        <v>23</v>
      </c>
      <c r="F24" s="11" t="s">
        <v>24</v>
      </c>
      <c r="G24" s="19">
        <f>D24-D24*0.05</f>
        <v>10735</v>
      </c>
      <c r="H24" s="19">
        <f>D24-D24*0.1</f>
        <v>10170</v>
      </c>
      <c r="I24" s="18">
        <f>D24-D24*0.2</f>
        <v>9040</v>
      </c>
      <c r="J24" s="23"/>
    </row>
    <row r="25" spans="2:10" ht="66.75" customHeight="1" x14ac:dyDescent="0.3">
      <c r="B25" s="142" t="s">
        <v>40</v>
      </c>
      <c r="C25" s="5" t="s">
        <v>41</v>
      </c>
      <c r="D25" s="30">
        <v>27650</v>
      </c>
      <c r="E25" s="5" t="s">
        <v>23</v>
      </c>
      <c r="F25" s="133" t="s">
        <v>24</v>
      </c>
      <c r="G25" s="19">
        <f>D25-D25*0.05</f>
        <v>26267.5</v>
      </c>
      <c r="H25" s="19">
        <f>D25-D25*0.1</f>
        <v>24885</v>
      </c>
      <c r="I25" s="18">
        <f>D25-D25*0.2</f>
        <v>22120</v>
      </c>
      <c r="J25" s="23"/>
    </row>
    <row r="26" spans="2:10" ht="60" customHeight="1" x14ac:dyDescent="0.3">
      <c r="B26" s="143"/>
      <c r="C26" s="5" t="s">
        <v>39</v>
      </c>
      <c r="D26" s="30">
        <v>23954.165235</v>
      </c>
      <c r="E26" s="5" t="s">
        <v>23</v>
      </c>
      <c r="F26" s="134"/>
      <c r="G26" s="19">
        <f>D26-D26*0.05</f>
        <v>22756.456973250002</v>
      </c>
      <c r="H26" s="19">
        <f>D26-D26*0.1</f>
        <v>21558.7487115</v>
      </c>
      <c r="I26" s="18">
        <f>D26-D26*0.2</f>
        <v>19163.332188</v>
      </c>
      <c r="J26" s="23"/>
    </row>
    <row r="27" spans="2:10" ht="15.6" x14ac:dyDescent="0.3">
      <c r="B27" s="4" t="s">
        <v>16</v>
      </c>
    </row>
    <row r="28" spans="2:10" ht="15.6" x14ac:dyDescent="0.3">
      <c r="B28" s="4"/>
    </row>
    <row r="30" spans="2:10" ht="15.6" x14ac:dyDescent="0.3">
      <c r="B30" s="4"/>
    </row>
    <row r="31" spans="2:10" ht="15.6" x14ac:dyDescent="0.3">
      <c r="B31" s="4"/>
    </row>
    <row r="32" spans="2:10" ht="15.6" x14ac:dyDescent="0.3">
      <c r="B32" s="4"/>
    </row>
  </sheetData>
  <mergeCells count="15">
    <mergeCell ref="B6:B11"/>
    <mergeCell ref="F6:F11"/>
    <mergeCell ref="B25:B26"/>
    <mergeCell ref="F25:F26"/>
    <mergeCell ref="C3:C5"/>
    <mergeCell ref="E3:E5"/>
    <mergeCell ref="B13:B23"/>
    <mergeCell ref="F13:F23"/>
    <mergeCell ref="D3:D5"/>
    <mergeCell ref="G3:G5"/>
    <mergeCell ref="H3:H5"/>
    <mergeCell ref="I3:I5"/>
    <mergeCell ref="B1:F1"/>
    <mergeCell ref="F3:F4"/>
    <mergeCell ref="D2:E2"/>
  </mergeCells>
  <pageMargins left="0.70866141732283472" right="0.15748031496062992" top="0.15748031496062992" bottom="0.23622047244094491" header="0.19685039370078741" footer="0.19685039370078741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2"/>
  <sheetViews>
    <sheetView topLeftCell="A4" zoomScale="102" zoomScaleNormal="102" workbookViewId="0">
      <selection activeCell="D6" sqref="D6"/>
    </sheetView>
  </sheetViews>
  <sheetFormatPr defaultRowHeight="14.4" x14ac:dyDescent="0.3"/>
  <cols>
    <col min="1" max="1" width="3.6640625" customWidth="1"/>
    <col min="2" max="2" width="30.6640625" customWidth="1"/>
    <col min="3" max="3" width="14.6640625" customWidth="1"/>
    <col min="4" max="4" width="10.109375" style="34" customWidth="1"/>
    <col min="5" max="5" width="9.88671875" customWidth="1"/>
    <col min="6" max="6" width="20.6640625" customWidth="1"/>
    <col min="7" max="7" width="9" customWidth="1"/>
    <col min="8" max="8" width="9.88671875" customWidth="1"/>
    <col min="9" max="9" width="9.6640625" style="8" customWidth="1"/>
  </cols>
  <sheetData>
    <row r="1" spans="2:10" ht="18.600000000000001" customHeight="1" x14ac:dyDescent="0.3">
      <c r="B1" s="78" t="s">
        <v>0</v>
      </c>
      <c r="C1" s="79"/>
      <c r="D1" s="79"/>
      <c r="E1" s="79"/>
      <c r="F1" s="79"/>
    </row>
    <row r="2" spans="2:10" s="3" customFormat="1" ht="19.95" customHeight="1" x14ac:dyDescent="0.35">
      <c r="B2" s="9" t="s">
        <v>121</v>
      </c>
      <c r="C2" s="2" t="s">
        <v>2</v>
      </c>
      <c r="D2" s="80" t="s">
        <v>3</v>
      </c>
      <c r="E2" s="81"/>
      <c r="F2" s="1" t="s">
        <v>4</v>
      </c>
      <c r="G2" s="16">
        <v>-0.05</v>
      </c>
      <c r="H2" s="16">
        <v>-0.1</v>
      </c>
      <c r="I2" s="17">
        <v>-0.2</v>
      </c>
    </row>
    <row r="3" spans="2:10" ht="127.5" customHeight="1" x14ac:dyDescent="0.3">
      <c r="B3" s="7" t="s">
        <v>17</v>
      </c>
      <c r="C3" s="144" t="s">
        <v>18</v>
      </c>
      <c r="D3" s="136">
        <f>(((7953*1.1)*1.05)*1.1)*1.2</f>
        <v>12125.143800000003</v>
      </c>
      <c r="E3" s="124" t="s">
        <v>6</v>
      </c>
      <c r="F3" s="88" t="s">
        <v>7</v>
      </c>
      <c r="G3" s="117">
        <f>D3-D3*0.05</f>
        <v>11518.886610000003</v>
      </c>
      <c r="H3" s="117">
        <f>D3-D3*0.1</f>
        <v>10912.629420000003</v>
      </c>
      <c r="I3" s="139">
        <f>D3-D3*0.2</f>
        <v>9700.1150400000024</v>
      </c>
      <c r="J3" s="23"/>
    </row>
    <row r="4" spans="2:10" ht="70.2" customHeight="1" x14ac:dyDescent="0.3">
      <c r="B4" s="10" t="s">
        <v>19</v>
      </c>
      <c r="C4" s="145"/>
      <c r="D4" s="147"/>
      <c r="E4" s="118"/>
      <c r="F4" s="90"/>
      <c r="G4" s="138"/>
      <c r="H4" s="138"/>
      <c r="I4" s="140"/>
      <c r="J4" s="23"/>
    </row>
    <row r="5" spans="2:10" ht="70.2" customHeight="1" x14ac:dyDescent="0.3">
      <c r="B5" s="10" t="s">
        <v>20</v>
      </c>
      <c r="C5" s="146"/>
      <c r="D5" s="137"/>
      <c r="E5" s="119"/>
      <c r="F5" s="14" t="s">
        <v>119</v>
      </c>
      <c r="G5" s="130"/>
      <c r="H5" s="130"/>
      <c r="I5" s="141"/>
      <c r="J5" s="23"/>
    </row>
    <row r="6" spans="2:10" ht="19.95" customHeight="1" x14ac:dyDescent="0.3">
      <c r="B6" s="103" t="s">
        <v>21</v>
      </c>
      <c r="C6" s="5" t="s">
        <v>22</v>
      </c>
      <c r="D6" s="30">
        <v>13400.402400000001</v>
      </c>
      <c r="E6" s="5" t="s">
        <v>23</v>
      </c>
      <c r="F6" s="133" t="s">
        <v>24</v>
      </c>
      <c r="G6" s="19">
        <f>D6-D6*0.05</f>
        <v>12730.382280000002</v>
      </c>
      <c r="H6" s="19">
        <f>D6-D6*0.1</f>
        <v>12060.362160000001</v>
      </c>
      <c r="I6" s="18">
        <f>D6-D6*0.2</f>
        <v>10720.32192</v>
      </c>
      <c r="J6" s="23"/>
    </row>
    <row r="7" spans="2:10" ht="19.95" customHeight="1" x14ac:dyDescent="0.3">
      <c r="B7" s="104"/>
      <c r="C7" s="5" t="s">
        <v>25</v>
      </c>
      <c r="D7" s="30">
        <v>11996.037899999999</v>
      </c>
      <c r="E7" s="5" t="s">
        <v>23</v>
      </c>
      <c r="F7" s="135"/>
      <c r="G7" s="19">
        <f t="shared" ref="G7:G26" si="0">D7-D7*0.05</f>
        <v>11396.236004999999</v>
      </c>
      <c r="H7" s="19">
        <f t="shared" ref="H7:H26" si="1">D7-D7*0.1</f>
        <v>10796.43411</v>
      </c>
      <c r="I7" s="18">
        <f t="shared" ref="I7:I26" si="2">D7-D7*0.2</f>
        <v>9596.8303199999991</v>
      </c>
      <c r="J7" s="23"/>
    </row>
    <row r="8" spans="2:10" ht="19.95" customHeight="1" x14ac:dyDescent="0.3">
      <c r="B8" s="104"/>
      <c r="C8" s="5" t="s">
        <v>115</v>
      </c>
      <c r="D8" s="30">
        <v>7865.8965000000007</v>
      </c>
      <c r="E8" s="5" t="s">
        <v>23</v>
      </c>
      <c r="F8" s="135"/>
      <c r="G8" s="19">
        <f t="shared" si="0"/>
        <v>7472.6016750000008</v>
      </c>
      <c r="H8" s="19">
        <f t="shared" si="1"/>
        <v>7079.3068500000008</v>
      </c>
      <c r="I8" s="18">
        <f t="shared" si="2"/>
        <v>6292.717200000001</v>
      </c>
      <c r="J8" s="23"/>
    </row>
    <row r="9" spans="2:10" ht="19.95" customHeight="1" x14ac:dyDescent="0.3">
      <c r="B9" s="104"/>
      <c r="C9" s="5" t="s">
        <v>26</v>
      </c>
      <c r="D9" s="30">
        <v>10268.596800000001</v>
      </c>
      <c r="E9" s="5" t="s">
        <v>23</v>
      </c>
      <c r="F9" s="135"/>
      <c r="G9" s="19">
        <f t="shared" si="0"/>
        <v>9755.1669600000005</v>
      </c>
      <c r="H9" s="19">
        <f t="shared" si="1"/>
        <v>9241.7371200000016</v>
      </c>
      <c r="I9" s="18">
        <f t="shared" si="2"/>
        <v>8214.8774400000002</v>
      </c>
      <c r="J9" s="23"/>
    </row>
    <row r="10" spans="2:10" ht="19.95" customHeight="1" x14ac:dyDescent="0.3">
      <c r="B10" s="104"/>
      <c r="C10" s="5" t="s">
        <v>27</v>
      </c>
      <c r="D10" s="30">
        <v>9328.473</v>
      </c>
      <c r="E10" s="5" t="s">
        <v>23</v>
      </c>
      <c r="F10" s="135"/>
      <c r="G10" s="19">
        <f t="shared" si="0"/>
        <v>8862.0493499999993</v>
      </c>
      <c r="H10" s="19">
        <f t="shared" si="1"/>
        <v>8395.6257000000005</v>
      </c>
      <c r="I10" s="18">
        <f t="shared" si="2"/>
        <v>7462.7784000000001</v>
      </c>
      <c r="J10" s="23"/>
    </row>
    <row r="11" spans="2:10" ht="28.5" customHeight="1" x14ac:dyDescent="0.3">
      <c r="B11" s="105"/>
      <c r="C11" s="5" t="s">
        <v>116</v>
      </c>
      <c r="D11" s="30">
        <v>6410.5965000000006</v>
      </c>
      <c r="E11" s="5" t="s">
        <v>23</v>
      </c>
      <c r="F11" s="134"/>
      <c r="G11" s="19">
        <f t="shared" si="0"/>
        <v>6090.066675</v>
      </c>
      <c r="H11" s="19">
        <f t="shared" si="1"/>
        <v>5769.5368500000004</v>
      </c>
      <c r="I11" s="18">
        <f t="shared" si="2"/>
        <v>5128.4772000000003</v>
      </c>
      <c r="J11" s="23"/>
    </row>
    <row r="12" spans="2:10" ht="132.75" customHeight="1" x14ac:dyDescent="0.3">
      <c r="B12" s="55" t="s">
        <v>28</v>
      </c>
      <c r="C12" s="14" t="s">
        <v>18</v>
      </c>
      <c r="D12" s="30">
        <v>17722.643400000001</v>
      </c>
      <c r="E12" s="5" t="s">
        <v>6</v>
      </c>
      <c r="F12" s="14" t="s">
        <v>120</v>
      </c>
      <c r="G12" s="19">
        <f t="shared" si="0"/>
        <v>16836.51123</v>
      </c>
      <c r="H12" s="19">
        <f t="shared" si="1"/>
        <v>15950.379060000001</v>
      </c>
      <c r="I12" s="18">
        <f t="shared" si="2"/>
        <v>14178.114720000001</v>
      </c>
      <c r="J12" s="23"/>
    </row>
    <row r="13" spans="2:10" ht="19.95" customHeight="1" x14ac:dyDescent="0.3">
      <c r="B13" s="103" t="s">
        <v>29</v>
      </c>
      <c r="C13" s="5" t="s">
        <v>30</v>
      </c>
      <c r="D13" s="30">
        <v>10035.748800000001</v>
      </c>
      <c r="E13" s="13" t="s">
        <v>23</v>
      </c>
      <c r="F13" s="88" t="s">
        <v>81</v>
      </c>
      <c r="G13" s="19">
        <f t="shared" si="0"/>
        <v>9533.9613600000012</v>
      </c>
      <c r="H13" s="19">
        <f t="shared" si="1"/>
        <v>9032.1739200000011</v>
      </c>
      <c r="I13" s="18">
        <f t="shared" si="2"/>
        <v>8028.599040000001</v>
      </c>
      <c r="J13" s="23"/>
    </row>
    <row r="14" spans="2:10" ht="19.95" customHeight="1" x14ac:dyDescent="0.3">
      <c r="B14" s="104"/>
      <c r="C14" s="5" t="s">
        <v>22</v>
      </c>
      <c r="D14" s="30">
        <v>7627.2273000000005</v>
      </c>
      <c r="E14" s="13" t="s">
        <v>23</v>
      </c>
      <c r="F14" s="89"/>
      <c r="G14" s="19">
        <f t="shared" si="0"/>
        <v>7245.8659350000007</v>
      </c>
      <c r="H14" s="19">
        <f t="shared" si="1"/>
        <v>6864.5045700000001</v>
      </c>
      <c r="I14" s="18">
        <f t="shared" si="2"/>
        <v>6101.7818400000006</v>
      </c>
      <c r="J14" s="23"/>
    </row>
    <row r="15" spans="2:10" ht="19.95" customHeight="1" x14ac:dyDescent="0.3">
      <c r="B15" s="104"/>
      <c r="C15" s="5" t="s">
        <v>25</v>
      </c>
      <c r="D15" s="30">
        <v>6826.8123000000014</v>
      </c>
      <c r="E15" s="13" t="s">
        <v>23</v>
      </c>
      <c r="F15" s="89"/>
      <c r="G15" s="19">
        <f t="shared" si="0"/>
        <v>6485.4716850000013</v>
      </c>
      <c r="H15" s="19">
        <f t="shared" si="1"/>
        <v>6144.1310700000013</v>
      </c>
      <c r="I15" s="18">
        <f t="shared" si="2"/>
        <v>5461.4498400000011</v>
      </c>
      <c r="J15" s="23"/>
    </row>
    <row r="16" spans="2:10" ht="19.95" customHeight="1" x14ac:dyDescent="0.3">
      <c r="B16" s="104"/>
      <c r="C16" s="5" t="s">
        <v>32</v>
      </c>
      <c r="D16" s="30">
        <v>7635.9591000000019</v>
      </c>
      <c r="E16" s="13" t="s">
        <v>23</v>
      </c>
      <c r="F16" s="89"/>
      <c r="G16" s="19">
        <f t="shared" si="0"/>
        <v>7254.1611450000019</v>
      </c>
      <c r="H16" s="19">
        <f t="shared" si="1"/>
        <v>6872.3631900000019</v>
      </c>
      <c r="I16" s="18">
        <f t="shared" si="2"/>
        <v>6108.7672800000018</v>
      </c>
      <c r="J16" s="23"/>
    </row>
    <row r="17" spans="2:10" ht="19.95" customHeight="1" x14ac:dyDescent="0.3">
      <c r="B17" s="104"/>
      <c r="C17" s="5" t="s">
        <v>26</v>
      </c>
      <c r="D17" s="30">
        <v>5829.9318000000012</v>
      </c>
      <c r="E17" s="13" t="s">
        <v>23</v>
      </c>
      <c r="F17" s="89"/>
      <c r="G17" s="19">
        <f t="shared" si="0"/>
        <v>5538.4352100000015</v>
      </c>
      <c r="H17" s="19">
        <f t="shared" si="1"/>
        <v>5246.9386200000008</v>
      </c>
      <c r="I17" s="18">
        <f t="shared" si="2"/>
        <v>4663.9454400000013</v>
      </c>
      <c r="J17" s="23"/>
    </row>
    <row r="18" spans="2:10" ht="19.95" customHeight="1" x14ac:dyDescent="0.3">
      <c r="B18" s="104"/>
      <c r="C18" s="5" t="s">
        <v>27</v>
      </c>
      <c r="D18" s="30">
        <v>5228.8929000000007</v>
      </c>
      <c r="E18" s="13" t="s">
        <v>23</v>
      </c>
      <c r="F18" s="89"/>
      <c r="G18" s="19">
        <f t="shared" si="0"/>
        <v>4967.4482550000012</v>
      </c>
      <c r="H18" s="19">
        <f t="shared" si="1"/>
        <v>4706.0036100000007</v>
      </c>
      <c r="I18" s="18">
        <f t="shared" si="2"/>
        <v>4183.1143200000006</v>
      </c>
      <c r="J18" s="23"/>
    </row>
    <row r="19" spans="2:10" ht="19.95" customHeight="1" x14ac:dyDescent="0.3">
      <c r="B19" s="104"/>
      <c r="C19" s="5" t="s">
        <v>33</v>
      </c>
      <c r="D19" s="30">
        <v>5824.1106000000009</v>
      </c>
      <c r="E19" s="13" t="s">
        <v>23</v>
      </c>
      <c r="F19" s="89"/>
      <c r="G19" s="19">
        <f t="shared" si="0"/>
        <v>5532.9050700000007</v>
      </c>
      <c r="H19" s="19">
        <f t="shared" si="1"/>
        <v>5241.6995400000005</v>
      </c>
      <c r="I19" s="18">
        <f t="shared" si="2"/>
        <v>4659.2884800000011</v>
      </c>
      <c r="J19" s="23"/>
    </row>
    <row r="20" spans="2:10" ht="19.95" customHeight="1" x14ac:dyDescent="0.3">
      <c r="B20" s="104"/>
      <c r="C20" s="5" t="s">
        <v>34</v>
      </c>
      <c r="D20" s="30">
        <v>5225.9823000000006</v>
      </c>
      <c r="E20" s="13" t="s">
        <v>23</v>
      </c>
      <c r="F20" s="89"/>
      <c r="G20" s="19">
        <f t="shared" si="0"/>
        <v>4964.6831850000008</v>
      </c>
      <c r="H20" s="19">
        <f t="shared" si="1"/>
        <v>4703.3840700000001</v>
      </c>
      <c r="I20" s="18">
        <f t="shared" si="2"/>
        <v>4180.7858400000005</v>
      </c>
      <c r="J20" s="23"/>
    </row>
    <row r="21" spans="2:10" ht="19.95" customHeight="1" x14ac:dyDescent="0.3">
      <c r="B21" s="104"/>
      <c r="C21" s="5" t="s">
        <v>35</v>
      </c>
      <c r="D21" s="30">
        <v>4627.8540000000003</v>
      </c>
      <c r="E21" s="13" t="s">
        <v>23</v>
      </c>
      <c r="F21" s="89"/>
      <c r="G21" s="19">
        <f t="shared" si="0"/>
        <v>4396.4612999999999</v>
      </c>
      <c r="H21" s="19">
        <f t="shared" si="1"/>
        <v>4165.0686000000005</v>
      </c>
      <c r="I21" s="18">
        <f t="shared" si="2"/>
        <v>3702.2832000000003</v>
      </c>
      <c r="J21" s="23"/>
    </row>
    <row r="22" spans="2:10" ht="19.95" customHeight="1" x14ac:dyDescent="0.3">
      <c r="B22" s="104"/>
      <c r="C22" s="5" t="s">
        <v>36</v>
      </c>
      <c r="D22" s="30">
        <v>4029.7257000000004</v>
      </c>
      <c r="E22" s="13" t="s">
        <v>23</v>
      </c>
      <c r="F22" s="89"/>
      <c r="G22" s="19">
        <f t="shared" si="0"/>
        <v>3828.2394150000005</v>
      </c>
      <c r="H22" s="19">
        <f t="shared" si="1"/>
        <v>3626.7531300000005</v>
      </c>
      <c r="I22" s="18">
        <f t="shared" si="2"/>
        <v>3223.7805600000002</v>
      </c>
      <c r="J22" s="23"/>
    </row>
    <row r="23" spans="2:10" ht="19.95" customHeight="1" x14ac:dyDescent="0.3">
      <c r="B23" s="105"/>
      <c r="C23" s="5" t="s">
        <v>37</v>
      </c>
      <c r="D23" s="30">
        <v>3134.7162000000003</v>
      </c>
      <c r="E23" s="13" t="s">
        <v>23</v>
      </c>
      <c r="F23" s="90"/>
      <c r="G23" s="19">
        <f t="shared" si="0"/>
        <v>2977.9803900000002</v>
      </c>
      <c r="H23" s="19">
        <f t="shared" si="1"/>
        <v>2821.2445800000005</v>
      </c>
      <c r="I23" s="18">
        <f t="shared" si="2"/>
        <v>2507.7729600000002</v>
      </c>
      <c r="J23" s="23"/>
    </row>
    <row r="24" spans="2:10" ht="120" customHeight="1" x14ac:dyDescent="0.3">
      <c r="B24" s="6" t="s">
        <v>38</v>
      </c>
      <c r="C24" s="5" t="s">
        <v>39</v>
      </c>
      <c r="D24" s="30">
        <v>9254.2527000000027</v>
      </c>
      <c r="E24" s="5" t="s">
        <v>23</v>
      </c>
      <c r="F24" s="11" t="s">
        <v>24</v>
      </c>
      <c r="G24" s="19">
        <f t="shared" si="0"/>
        <v>8791.5400650000029</v>
      </c>
      <c r="H24" s="19">
        <f t="shared" si="1"/>
        <v>8328.827430000003</v>
      </c>
      <c r="I24" s="18">
        <f t="shared" si="2"/>
        <v>7403.4021600000024</v>
      </c>
      <c r="J24" s="23"/>
    </row>
    <row r="25" spans="2:10" ht="60" customHeight="1" x14ac:dyDescent="0.3">
      <c r="B25" s="142" t="s">
        <v>40</v>
      </c>
      <c r="C25" s="5" t="s">
        <v>41</v>
      </c>
      <c r="D25" s="30">
        <v>22838.022900000004</v>
      </c>
      <c r="E25" s="5" t="s">
        <v>23</v>
      </c>
      <c r="F25" s="133" t="s">
        <v>24</v>
      </c>
      <c r="G25" s="19">
        <f t="shared" si="0"/>
        <v>21696.121755000004</v>
      </c>
      <c r="H25" s="19">
        <f t="shared" si="1"/>
        <v>20554.220610000004</v>
      </c>
      <c r="I25" s="18">
        <f t="shared" si="2"/>
        <v>18270.418320000004</v>
      </c>
      <c r="J25" s="23"/>
    </row>
    <row r="26" spans="2:10" ht="60" customHeight="1" x14ac:dyDescent="0.3">
      <c r="B26" s="143"/>
      <c r="C26" s="5" t="s">
        <v>39</v>
      </c>
      <c r="D26" s="30">
        <v>19789.169400000002</v>
      </c>
      <c r="E26" s="5" t="s">
        <v>23</v>
      </c>
      <c r="F26" s="134"/>
      <c r="G26" s="19">
        <f t="shared" si="0"/>
        <v>18799.710930000001</v>
      </c>
      <c r="H26" s="19">
        <f t="shared" si="1"/>
        <v>17810.252460000003</v>
      </c>
      <c r="I26" s="18">
        <f t="shared" si="2"/>
        <v>15831.335520000002</v>
      </c>
      <c r="J26" s="23"/>
    </row>
    <row r="27" spans="2:10" ht="15.6" x14ac:dyDescent="0.3">
      <c r="B27" s="4" t="s">
        <v>16</v>
      </c>
    </row>
    <row r="28" spans="2:10" ht="15.6" x14ac:dyDescent="0.3">
      <c r="B28" s="4"/>
    </row>
    <row r="30" spans="2:10" ht="15.6" x14ac:dyDescent="0.3">
      <c r="B30" s="4"/>
    </row>
    <row r="31" spans="2:10" ht="15.6" x14ac:dyDescent="0.3">
      <c r="B31" s="4"/>
    </row>
    <row r="32" spans="2:10" ht="15.6" x14ac:dyDescent="0.3">
      <c r="B32" s="4"/>
    </row>
  </sheetData>
  <mergeCells count="15">
    <mergeCell ref="H3:H5"/>
    <mergeCell ref="I3:I5"/>
    <mergeCell ref="B6:B11"/>
    <mergeCell ref="F6:F11"/>
    <mergeCell ref="B25:B26"/>
    <mergeCell ref="F25:F26"/>
    <mergeCell ref="B13:B23"/>
    <mergeCell ref="F13:F23"/>
    <mergeCell ref="D3:D5"/>
    <mergeCell ref="B1:F1"/>
    <mergeCell ref="D2:E2"/>
    <mergeCell ref="C3:C5"/>
    <mergeCell ref="E3:E5"/>
    <mergeCell ref="F3:F4"/>
    <mergeCell ref="G3:G5"/>
  </mergeCells>
  <pageMargins left="0.70866141732283472" right="0.15748031496062992" top="0.15748031496062992" bottom="0.23622047244094491" header="0.19685039370078741" footer="0.19685039370078741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"/>
  <sheetViews>
    <sheetView topLeftCell="A7" zoomScale="102" zoomScaleNormal="102" workbookViewId="0">
      <selection activeCell="D11" sqref="D11"/>
    </sheetView>
  </sheetViews>
  <sheetFormatPr defaultRowHeight="14.4" x14ac:dyDescent="0.3"/>
  <cols>
    <col min="1" max="1" width="3.6640625" customWidth="1"/>
    <col min="2" max="2" width="30.6640625" customWidth="1"/>
    <col min="3" max="3" width="14.6640625" customWidth="1"/>
    <col min="4" max="4" width="10.44140625" style="34" customWidth="1"/>
    <col min="5" max="5" width="10.44140625" customWidth="1"/>
    <col min="6" max="6" width="20.6640625" customWidth="1"/>
    <col min="7" max="7" width="10.44140625" customWidth="1"/>
    <col min="8" max="8" width="11.33203125" customWidth="1"/>
    <col min="9" max="9" width="10.6640625" customWidth="1"/>
  </cols>
  <sheetData>
    <row r="1" spans="2:10" ht="18.600000000000001" customHeight="1" x14ac:dyDescent="0.3">
      <c r="B1" s="78" t="s">
        <v>0</v>
      </c>
      <c r="C1" s="79"/>
      <c r="D1" s="79"/>
      <c r="E1" s="79"/>
      <c r="F1" s="79"/>
    </row>
    <row r="2" spans="2:10" s="3" customFormat="1" ht="19.95" customHeight="1" x14ac:dyDescent="0.35">
      <c r="B2" s="9" t="s">
        <v>122</v>
      </c>
      <c r="C2" s="2" t="s">
        <v>2</v>
      </c>
      <c r="D2" s="80" t="s">
        <v>3</v>
      </c>
      <c r="E2" s="81"/>
      <c r="F2" s="1" t="s">
        <v>4</v>
      </c>
      <c r="G2" s="16">
        <v>-0.05</v>
      </c>
      <c r="H2" s="16">
        <v>-0.1</v>
      </c>
      <c r="I2" s="16">
        <v>-0.2</v>
      </c>
    </row>
    <row r="3" spans="2:10" ht="124.95" customHeight="1" x14ac:dyDescent="0.3">
      <c r="B3" s="7" t="s">
        <v>17</v>
      </c>
      <c r="C3" s="88" t="s">
        <v>18</v>
      </c>
      <c r="D3" s="136">
        <v>12250</v>
      </c>
      <c r="E3" s="124" t="s">
        <v>6</v>
      </c>
      <c r="F3" s="41" t="s">
        <v>123</v>
      </c>
      <c r="G3" s="117">
        <f>D3-D3*0.05</f>
        <v>11637.5</v>
      </c>
      <c r="H3" s="117">
        <f>D3-D3*0.1</f>
        <v>11025</v>
      </c>
      <c r="I3" s="117">
        <f>D3-D3*0.2</f>
        <v>9800</v>
      </c>
      <c r="J3" s="23"/>
    </row>
    <row r="4" spans="2:10" ht="71.25" customHeight="1" x14ac:dyDescent="0.3">
      <c r="B4" s="10" t="s">
        <v>109</v>
      </c>
      <c r="C4" s="90"/>
      <c r="D4" s="137"/>
      <c r="E4" s="119"/>
      <c r="F4" s="14" t="s">
        <v>43</v>
      </c>
      <c r="G4" s="130"/>
      <c r="H4" s="130"/>
      <c r="I4" s="130"/>
      <c r="J4" s="23"/>
    </row>
    <row r="5" spans="2:10" ht="146.25" customHeight="1" x14ac:dyDescent="0.3">
      <c r="B5" s="43" t="s">
        <v>44</v>
      </c>
      <c r="C5" s="14" t="s">
        <v>18</v>
      </c>
      <c r="D5" s="30">
        <v>9800</v>
      </c>
      <c r="E5" s="5" t="s">
        <v>6</v>
      </c>
      <c r="F5" s="14" t="s">
        <v>81</v>
      </c>
      <c r="G5" s="19">
        <f t="shared" ref="G5:G10" si="0">D5-D5*0.05</f>
        <v>9310</v>
      </c>
      <c r="H5" s="19">
        <f t="shared" ref="H5:H10" si="1">D5-D5*0.1</f>
        <v>8820</v>
      </c>
      <c r="I5" s="19">
        <f t="shared" ref="I5:I10" si="2">D5-D5*0.2</f>
        <v>7840</v>
      </c>
      <c r="J5" s="23"/>
    </row>
    <row r="6" spans="2:10" ht="147.75" customHeight="1" x14ac:dyDescent="0.3">
      <c r="B6" s="55" t="s">
        <v>28</v>
      </c>
      <c r="C6" s="14" t="s">
        <v>18</v>
      </c>
      <c r="D6" s="30">
        <v>18700</v>
      </c>
      <c r="E6" s="5" t="s">
        <v>6</v>
      </c>
      <c r="F6" s="14" t="s">
        <v>120</v>
      </c>
      <c r="G6" s="19">
        <f t="shared" si="0"/>
        <v>17765</v>
      </c>
      <c r="H6" s="19">
        <f t="shared" si="1"/>
        <v>16830</v>
      </c>
      <c r="I6" s="19">
        <f t="shared" si="2"/>
        <v>14960</v>
      </c>
      <c r="J6" s="23"/>
    </row>
    <row r="7" spans="2:10" ht="75" customHeight="1" x14ac:dyDescent="0.3">
      <c r="B7" s="131" t="s">
        <v>124</v>
      </c>
      <c r="C7" s="42" t="s">
        <v>41</v>
      </c>
      <c r="D7" s="44">
        <v>11000</v>
      </c>
      <c r="E7" s="42" t="s">
        <v>23</v>
      </c>
      <c r="F7" s="11" t="s">
        <v>24</v>
      </c>
      <c r="G7" s="19">
        <f t="shared" si="0"/>
        <v>10450</v>
      </c>
      <c r="H7" s="19">
        <f t="shared" si="1"/>
        <v>9900</v>
      </c>
      <c r="I7" s="19">
        <f t="shared" si="2"/>
        <v>8800</v>
      </c>
      <c r="J7" s="23"/>
    </row>
    <row r="8" spans="2:10" ht="75" customHeight="1" x14ac:dyDescent="0.3">
      <c r="B8" s="120"/>
      <c r="C8" s="42" t="s">
        <v>39</v>
      </c>
      <c r="D8" s="44">
        <v>9800</v>
      </c>
      <c r="E8" s="42" t="s">
        <v>23</v>
      </c>
      <c r="F8" s="11" t="s">
        <v>24</v>
      </c>
      <c r="G8" s="19">
        <f t="shared" si="0"/>
        <v>9310</v>
      </c>
      <c r="H8" s="19">
        <f t="shared" si="1"/>
        <v>8820</v>
      </c>
      <c r="I8" s="19">
        <f t="shared" si="2"/>
        <v>7840</v>
      </c>
      <c r="J8" s="23"/>
    </row>
    <row r="9" spans="2:10" ht="64.95" customHeight="1" x14ac:dyDescent="0.3">
      <c r="B9" s="131" t="s">
        <v>125</v>
      </c>
      <c r="C9" s="5" t="s">
        <v>41</v>
      </c>
      <c r="D9" s="30">
        <v>9900</v>
      </c>
      <c r="E9" s="42" t="s">
        <v>23</v>
      </c>
      <c r="F9" s="11" t="s">
        <v>24</v>
      </c>
      <c r="G9" s="19">
        <f t="shared" si="0"/>
        <v>9405</v>
      </c>
      <c r="H9" s="19">
        <f t="shared" si="1"/>
        <v>8910</v>
      </c>
      <c r="I9" s="19">
        <f t="shared" si="2"/>
        <v>7920</v>
      </c>
      <c r="J9" s="23"/>
    </row>
    <row r="10" spans="2:10" ht="64.95" customHeight="1" x14ac:dyDescent="0.3">
      <c r="B10" s="120"/>
      <c r="C10" s="5" t="s">
        <v>39</v>
      </c>
      <c r="D10" s="30">
        <v>8800</v>
      </c>
      <c r="E10" s="5" t="s">
        <v>23</v>
      </c>
      <c r="F10" s="11" t="s">
        <v>24</v>
      </c>
      <c r="G10" s="19">
        <f t="shared" si="0"/>
        <v>8360</v>
      </c>
      <c r="H10" s="19">
        <f t="shared" si="1"/>
        <v>7920</v>
      </c>
      <c r="I10" s="19">
        <f t="shared" si="2"/>
        <v>7040</v>
      </c>
      <c r="J10" s="23"/>
    </row>
    <row r="12" spans="2:10" ht="15.6" x14ac:dyDescent="0.3">
      <c r="B12" s="4" t="s">
        <v>16</v>
      </c>
    </row>
  </sheetData>
  <mergeCells count="10">
    <mergeCell ref="G3:G4"/>
    <mergeCell ref="H3:H4"/>
    <mergeCell ref="I3:I4"/>
    <mergeCell ref="B1:F1"/>
    <mergeCell ref="B9:B10"/>
    <mergeCell ref="C3:C4"/>
    <mergeCell ref="D3:D4"/>
    <mergeCell ref="D2:E2"/>
    <mergeCell ref="E3:E4"/>
    <mergeCell ref="B7:B8"/>
  </mergeCells>
  <pageMargins left="0.62992125984251968" right="0.15748031496062992" top="0.19685039370078741" bottom="0.27559055118110237" header="0.15748031496062992" footer="0.1574803149606299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Новинки</vt:lpstr>
      <vt:lpstr>ТОКИО</vt:lpstr>
      <vt:lpstr>ВЕРОНА</vt:lpstr>
      <vt:lpstr>Катрин</vt:lpstr>
      <vt:lpstr>Катрин плюс</vt:lpstr>
      <vt:lpstr>лира-шпон</vt:lpstr>
      <vt:lpstr>джулия</vt:lpstr>
      <vt:lpstr>Мария</vt:lpstr>
      <vt:lpstr>каролина</vt:lpstr>
      <vt:lpstr>НАТА</vt:lpstr>
      <vt:lpstr>ГЛОРИЯ, НИКОЛЬ</vt:lpstr>
      <vt:lpstr>ЛЮБА</vt:lpstr>
      <vt:lpstr>ПЛЕТЕНКА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</dc:creator>
  <cp:lastModifiedBy>Илья Аникин</cp:lastModifiedBy>
  <cp:revision/>
  <cp:lastPrinted>2022-12-16T05:48:02Z</cp:lastPrinted>
  <dcterms:created xsi:type="dcterms:W3CDTF">2008-11-19T09:16:54Z</dcterms:created>
  <dcterms:modified xsi:type="dcterms:W3CDTF">2023-11-28T08:55:11Z</dcterms:modified>
</cp:coreProperties>
</file>